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teur ECT" sheetId="1" r:id="rId4"/>
  </sheets>
  <definedNames/>
  <calcPr/>
</workbook>
</file>

<file path=xl/sharedStrings.xml><?xml version="1.0" encoding="utf-8"?>
<sst xmlns="http://schemas.openxmlformats.org/spreadsheetml/2006/main" count="61" uniqueCount="61">
  <si>
    <t>ENTREZ VOS NOTES !</t>
  </si>
  <si>
    <t>Mathématiques</t>
  </si>
  <si>
    <t>Management</t>
  </si>
  <si>
    <t>Culture générale</t>
  </si>
  <si>
    <t>Maths ESCP</t>
  </si>
  <si>
    <t>Management HEC</t>
  </si>
  <si>
    <t>Epreuve HEC/EM Lyon</t>
  </si>
  <si>
    <t>Maths BSB</t>
  </si>
  <si>
    <t>Management INSEEC</t>
  </si>
  <si>
    <t>Epreuve EDHEC-ESSEC</t>
  </si>
  <si>
    <t>Maths Ecricome</t>
  </si>
  <si>
    <t>Management Ecricome</t>
  </si>
  <si>
    <t>Epreuve La Rochelle</t>
  </si>
  <si>
    <t>Epreuve Ecricome</t>
  </si>
  <si>
    <t>Economie-droit</t>
  </si>
  <si>
    <t>LV1</t>
  </si>
  <si>
    <t>LV2</t>
  </si>
  <si>
    <t>Eco-droit ESSEC</t>
  </si>
  <si>
    <t>LV1 ELVi</t>
  </si>
  <si>
    <t>LV2 ELVi</t>
  </si>
  <si>
    <t>Eco-droit South Champagne</t>
  </si>
  <si>
    <t>LV1 Ecricome</t>
  </si>
  <si>
    <t>LV2 Ecricome</t>
  </si>
  <si>
    <t>Eco-droit Ecricome</t>
  </si>
  <si>
    <t>LV1 IENA</t>
  </si>
  <si>
    <t>LV2 IENA</t>
  </si>
  <si>
    <t>Contraction/ Synthèse</t>
  </si>
  <si>
    <t>Epreuve HEC</t>
  </si>
  <si>
    <t>Epreuve ESCP</t>
  </si>
  <si>
    <t>Epreuve ICN</t>
  </si>
  <si>
    <t>Ecole</t>
  </si>
  <si>
    <t>Barre d'admissibilité 2019</t>
  </si>
  <si>
    <t>Votre moyenne</t>
  </si>
  <si>
    <t>Points</t>
  </si>
  <si>
    <t>Admissible ?</t>
  </si>
  <si>
    <t>HEC</t>
  </si>
  <si>
    <t>ESSEC</t>
  </si>
  <si>
    <t>ESCP Europe</t>
  </si>
  <si>
    <t>EM Lyon</t>
  </si>
  <si>
    <t>EDHEC</t>
  </si>
  <si>
    <t>Audencia</t>
  </si>
  <si>
    <t>EM Grenoble</t>
  </si>
  <si>
    <t>NEOMA</t>
  </si>
  <si>
    <t>SKEMA</t>
  </si>
  <si>
    <t>KEDGE</t>
  </si>
  <si>
    <t>Toulouse BS</t>
  </si>
  <si>
    <t>Montpellier BS</t>
  </si>
  <si>
    <t>Rennes SB</t>
  </si>
  <si>
    <t>EM Strasbourg</t>
  </si>
  <si>
    <t>ESC La Rochelle</t>
  </si>
  <si>
    <t>IMT-BS</t>
  </si>
  <si>
    <t>EM Normandie</t>
  </si>
  <si>
    <t>INSEEC</t>
  </si>
  <si>
    <t>ISG</t>
  </si>
  <si>
    <t xml:space="preserve">South Champagne BS </t>
  </si>
  <si>
    <t>ESC Clermont</t>
  </si>
  <si>
    <t>ISC Paris</t>
  </si>
  <si>
    <t>ICN</t>
  </si>
  <si>
    <t>Brest School of Business</t>
  </si>
  <si>
    <r>
      <t>Accéder aux simulateurs de Groupe Réussite :</t>
    </r>
    <r>
      <rPr>
        <color rgb="FFE69138"/>
      </rPr>
      <t xml:space="preserve"> </t>
    </r>
    <r>
      <rPr>
        <color rgb="FFE69138"/>
        <u/>
      </rPr>
      <t>https://groupe-reussite.fr/simulateurs/</t>
    </r>
    <r>
      <rPr>
        <color rgb="FFE69138"/>
      </rPr>
      <t xml:space="preserve">                                                                                                                </t>
    </r>
  </si>
  <si>
    <t>www.groupe-reussite.fr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</si>
</sst>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12">
    <font>
      <sz val="10.0"/>
      <color rgb="FF000000"/>
      <name val="Arial"/>
    </font>
    <font>
      <b/>
      <sz val="21.0"/>
      <color rgb="FF000000"/>
      <name val="Calibri"/>
    </font>
    <font>
      <sz val="11.0"/>
      <color theme="1"/>
      <name val="Calibri"/>
    </font>
    <font>
      <b/>
      <sz val="11.0"/>
      <color rgb="FFFFFFFF"/>
      <name val="Calibri"/>
    </font>
    <font/>
    <font>
      <b/>
      <sz val="11.0"/>
      <color theme="1"/>
      <name val="Calibri"/>
    </font>
    <font>
      <sz val="11.0"/>
      <color rgb="FF000000"/>
      <name val="Calibri"/>
    </font>
    <font>
      <color theme="1"/>
      <name val="Arial"/>
    </font>
    <font>
      <b/>
      <sz val="12.0"/>
      <color rgb="FFFFFFFF"/>
      <name val="Calibri"/>
    </font>
    <font>
      <b/>
      <sz val="11.0"/>
      <color rgb="FF000000"/>
      <name val="Calibri"/>
    </font>
    <font>
      <b/>
      <u/>
      <sz val="11.0"/>
      <color rgb="FFFFFFFF"/>
      <name val="Calibri"/>
    </font>
    <font>
      <b/>
      <u/>
      <sz val="12.0"/>
      <color rgb="FFFFFFFF"/>
      <name val="Arial"/>
    </font>
  </fonts>
  <fills count="3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AAB28"/>
        <bgColor rgb="FFFAAB28"/>
      </patternFill>
    </fill>
    <fill>
      <patternFill patternType="solid">
        <fgColor rgb="FFFDD247"/>
        <bgColor rgb="FFFDD247"/>
      </patternFill>
    </fill>
    <fill>
      <patternFill patternType="solid">
        <fgColor rgb="FF0070C0"/>
        <bgColor rgb="FF0070C0"/>
      </patternFill>
    </fill>
    <fill>
      <patternFill patternType="solid">
        <fgColor rgb="FF63BE7B"/>
        <bgColor rgb="FF63BE7B"/>
      </patternFill>
    </fill>
    <fill>
      <patternFill patternType="solid">
        <fgColor rgb="FFF2F2F2"/>
        <bgColor rgb="FFF2F2F2"/>
      </patternFill>
    </fill>
    <fill>
      <patternFill patternType="solid">
        <fgColor rgb="FF70C27C"/>
        <bgColor rgb="FF70C27C"/>
      </patternFill>
    </fill>
    <fill>
      <patternFill patternType="solid">
        <fgColor rgb="FF7EC67D"/>
        <bgColor rgb="FF7EC67D"/>
      </patternFill>
    </fill>
    <fill>
      <patternFill patternType="solid">
        <fgColor rgb="FF8ACA7E"/>
        <bgColor rgb="FF8ACA7E"/>
      </patternFill>
    </fill>
    <fill>
      <patternFill patternType="solid">
        <fgColor rgb="FF92CC7E"/>
        <bgColor rgb="FF92CC7E"/>
      </patternFill>
    </fill>
    <fill>
      <patternFill patternType="solid">
        <fgColor rgb="FFABD380"/>
        <bgColor rgb="FFABD380"/>
      </patternFill>
    </fill>
    <fill>
      <patternFill patternType="solid">
        <fgColor rgb="FFBAD881"/>
        <bgColor rgb="FFBAD881"/>
      </patternFill>
    </fill>
    <fill>
      <patternFill patternType="solid">
        <fgColor rgb="FFC9DC81"/>
        <bgColor rgb="FFC9DC81"/>
      </patternFill>
    </fill>
    <fill>
      <patternFill patternType="solid">
        <fgColor rgb="FFDEE283"/>
        <bgColor rgb="FFDEE283"/>
      </patternFill>
    </fill>
    <fill>
      <patternFill patternType="solid">
        <fgColor rgb="FFE1E383"/>
        <bgColor rgb="FFE1E383"/>
      </patternFill>
    </fill>
    <fill>
      <patternFill patternType="solid">
        <fgColor rgb="FFE9E583"/>
        <bgColor rgb="FFE9E583"/>
      </patternFill>
    </fill>
    <fill>
      <patternFill patternType="solid">
        <fgColor rgb="FFFFEB84"/>
        <bgColor rgb="FFFFEB84"/>
      </patternFill>
    </fill>
    <fill>
      <patternFill patternType="solid">
        <fgColor rgb="FFFEDF81"/>
        <bgColor rgb="FFFEDF81"/>
      </patternFill>
    </fill>
    <fill>
      <patternFill patternType="solid">
        <fgColor rgb="FFFEDB81"/>
        <bgColor rgb="FFFEDB81"/>
      </patternFill>
    </fill>
    <fill>
      <patternFill patternType="solid">
        <fgColor rgb="FFFCBD7B"/>
        <bgColor rgb="FFFCBD7B"/>
      </patternFill>
    </fill>
    <fill>
      <patternFill patternType="solid">
        <fgColor rgb="FFFCB97A"/>
        <bgColor rgb="FFFCB97A"/>
      </patternFill>
    </fill>
    <fill>
      <patternFill patternType="solid">
        <fgColor rgb="FFFCB579"/>
        <bgColor rgb="FFFCB579"/>
      </patternFill>
    </fill>
    <fill>
      <patternFill patternType="solid">
        <fgColor rgb="FFFBAA77"/>
        <bgColor rgb="FFFBAA77"/>
      </patternFill>
    </fill>
    <fill>
      <patternFill patternType="solid">
        <fgColor rgb="FFF98B71"/>
        <bgColor rgb="FFF98B71"/>
      </patternFill>
    </fill>
    <fill>
      <patternFill patternType="solid">
        <fgColor rgb="FFF98470"/>
        <bgColor rgb="FFF98470"/>
      </patternFill>
    </fill>
    <fill>
      <patternFill patternType="solid">
        <fgColor rgb="FFF98370"/>
        <bgColor rgb="FFF98370"/>
      </patternFill>
    </fill>
    <fill>
      <patternFill patternType="solid">
        <fgColor rgb="FFF8696B"/>
        <bgColor rgb="FFF8696B"/>
      </patternFill>
    </fill>
    <fill>
      <patternFill patternType="solid">
        <fgColor rgb="FF0B5394"/>
        <bgColor rgb="FF0B5394"/>
      </patternFill>
    </fill>
    <fill>
      <patternFill patternType="solid">
        <fgColor rgb="FFF79646"/>
        <bgColor rgb="FFF79646"/>
      </patternFill>
    </fill>
  </fills>
  <borders count="9">
    <border/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0" fontId="2" numFmtId="0" xfId="0" applyAlignment="1" applyFont="1">
      <alignment vertical="bottom"/>
    </xf>
    <xf borderId="0" fillId="2" fontId="2" numFmtId="0" xfId="0" applyAlignment="1" applyFont="1">
      <alignment vertical="bottom"/>
    </xf>
    <xf borderId="1" fillId="3" fontId="3" numFmtId="0" xfId="0" applyAlignment="1" applyBorder="1" applyFill="1" applyFont="1">
      <alignment horizontal="center" vertical="bottom"/>
    </xf>
    <xf borderId="2" fillId="0" fontId="4" numFmtId="0" xfId="0" applyBorder="1" applyFont="1"/>
    <xf borderId="1" fillId="3" fontId="3" numFmtId="0" xfId="0" applyAlignment="1" applyBorder="1" applyFont="1">
      <alignment horizontal="center" readingOrder="0" vertical="bottom"/>
    </xf>
    <xf borderId="3" fillId="4" fontId="5" numFmtId="0" xfId="0" applyAlignment="1" applyBorder="1" applyFill="1" applyFont="1">
      <alignment horizontal="center" readingOrder="0" vertical="bottom"/>
    </xf>
    <xf borderId="3" fillId="0" fontId="2" numFmtId="0" xfId="0" applyAlignment="1" applyBorder="1" applyFont="1">
      <alignment horizontal="center" vertical="bottom"/>
    </xf>
    <xf borderId="3" fillId="4" fontId="5" numFmtId="0" xfId="0" applyAlignment="1" applyBorder="1" applyFont="1">
      <alignment horizontal="center" vertical="bottom"/>
    </xf>
    <xf borderId="0" fillId="4" fontId="5" numFmtId="0" xfId="0" applyAlignment="1" applyFont="1">
      <alignment horizontal="center" readingOrder="0" vertical="bottom"/>
    </xf>
    <xf borderId="4" fillId="0" fontId="2" numFmtId="0" xfId="0" applyAlignment="1" applyBorder="1" applyFont="1">
      <alignment horizontal="center" readingOrder="0" vertical="bottom"/>
    </xf>
    <xf borderId="5" fillId="4" fontId="5" numFmtId="0" xfId="0" applyAlignment="1" applyBorder="1" applyFont="1">
      <alignment horizontal="center" readingOrder="0" vertical="bottom"/>
    </xf>
    <xf borderId="6" fillId="0" fontId="2" numFmtId="0" xfId="0" applyAlignment="1" applyBorder="1" applyFont="1">
      <alignment horizontal="center" vertical="bottom"/>
    </xf>
    <xf borderId="0" fillId="2" fontId="5" numFmtId="0" xfId="0" applyAlignment="1" applyFont="1">
      <alignment horizontal="center" vertical="bottom"/>
    </xf>
    <xf borderId="6" fillId="4" fontId="5" numFmtId="0" xfId="0" applyAlignment="1" applyBorder="1" applyFont="1">
      <alignment horizontal="center" readingOrder="0" vertical="bottom"/>
    </xf>
    <xf borderId="7" fillId="2" fontId="6" numFmtId="0" xfId="0" applyAlignment="1" applyBorder="1" applyFont="1">
      <alignment horizontal="center" readingOrder="0" vertical="bottom"/>
    </xf>
    <xf borderId="0" fillId="2" fontId="7" numFmtId="0" xfId="0" applyFont="1"/>
    <xf borderId="6" fillId="0" fontId="2" numFmtId="0" xfId="0" applyAlignment="1" applyBorder="1" applyFont="1">
      <alignment horizontal="center" readingOrder="0" vertical="bottom"/>
    </xf>
    <xf borderId="6" fillId="4" fontId="5" numFmtId="0" xfId="0" applyAlignment="1" applyBorder="1" applyFont="1">
      <alignment horizontal="center" vertical="bottom"/>
    </xf>
    <xf borderId="0" fillId="2" fontId="5" numFmtId="0" xfId="0" applyAlignment="1" applyFont="1">
      <alignment horizontal="center" readingOrder="0" vertical="bottom"/>
    </xf>
    <xf borderId="0" fillId="2" fontId="3" numFmtId="0" xfId="0" applyAlignment="1" applyFont="1">
      <alignment horizontal="center" vertical="bottom"/>
    </xf>
    <xf borderId="7" fillId="5" fontId="8" numFmtId="0" xfId="0" applyAlignment="1" applyBorder="1" applyFill="1" applyFont="1">
      <alignment horizontal="center" shrinkToFit="0" wrapText="1"/>
    </xf>
    <xf borderId="1" fillId="5" fontId="8" numFmtId="0" xfId="0" applyAlignment="1" applyBorder="1" applyFont="1">
      <alignment horizontal="center" shrinkToFit="0" wrapText="1"/>
    </xf>
    <xf borderId="0" fillId="2" fontId="2" numFmtId="0" xfId="0" applyFont="1"/>
    <xf borderId="0" fillId="0" fontId="2" numFmtId="0" xfId="0" applyFont="1"/>
    <xf borderId="3" fillId="2" fontId="5" numFmtId="0" xfId="0" applyAlignment="1" applyBorder="1" applyFont="1">
      <alignment horizontal="center" vertical="bottom"/>
    </xf>
    <xf borderId="3" fillId="6" fontId="5" numFmtId="0" xfId="0" applyAlignment="1" applyBorder="1" applyFill="1" applyFont="1">
      <alignment horizontal="center" readingOrder="0"/>
    </xf>
    <xf borderId="3" fillId="7" fontId="5" numFmtId="164" xfId="0" applyAlignment="1" applyBorder="1" applyFill="1" applyFont="1" applyNumberFormat="1">
      <alignment horizontal="center"/>
    </xf>
    <xf borderId="3" fillId="7" fontId="5" numFmtId="0" xfId="0" applyAlignment="1" applyBorder="1" applyFont="1">
      <alignment horizontal="center"/>
    </xf>
    <xf borderId="8" fillId="4" fontId="2" numFmtId="0" xfId="0" applyAlignment="1" applyBorder="1" applyFont="1">
      <alignment horizontal="center"/>
    </xf>
    <xf borderId="3" fillId="2" fontId="9" numFmtId="0" xfId="0" applyAlignment="1" applyBorder="1" applyFont="1">
      <alignment horizontal="center" vertical="bottom"/>
    </xf>
    <xf borderId="3" fillId="8" fontId="9" numFmtId="0" xfId="0" applyAlignment="1" applyBorder="1" applyFill="1" applyFont="1">
      <alignment horizontal="center"/>
    </xf>
    <xf borderId="3" fillId="9" fontId="9" numFmtId="0" xfId="0" applyAlignment="1" applyBorder="1" applyFill="1" applyFont="1">
      <alignment horizontal="center"/>
    </xf>
    <xf borderId="3" fillId="10" fontId="9" numFmtId="0" xfId="0" applyAlignment="1" applyBorder="1" applyFill="1" applyFont="1">
      <alignment horizontal="center"/>
    </xf>
    <xf borderId="3" fillId="11" fontId="9" numFmtId="0" xfId="0" applyAlignment="1" applyBorder="1" applyFill="1" applyFont="1">
      <alignment horizontal="center"/>
    </xf>
    <xf borderId="3" fillId="12" fontId="9" numFmtId="0" xfId="0" applyAlignment="1" applyBorder="1" applyFill="1" applyFont="1">
      <alignment horizontal="center"/>
    </xf>
    <xf borderId="3" fillId="13" fontId="9" numFmtId="0" xfId="0" applyAlignment="1" applyBorder="1" applyFill="1" applyFont="1">
      <alignment horizontal="center"/>
    </xf>
    <xf borderId="3" fillId="14" fontId="9" numFmtId="0" xfId="0" applyAlignment="1" applyBorder="1" applyFill="1" applyFont="1">
      <alignment horizontal="center"/>
    </xf>
    <xf borderId="3" fillId="15" fontId="9" numFmtId="0" xfId="0" applyAlignment="1" applyBorder="1" applyFill="1" applyFont="1">
      <alignment horizontal="center"/>
    </xf>
    <xf borderId="3" fillId="16" fontId="9" numFmtId="0" xfId="0" applyAlignment="1" applyBorder="1" applyFill="1" applyFont="1">
      <alignment horizontal="center"/>
    </xf>
    <xf borderId="3" fillId="17" fontId="9" numFmtId="0" xfId="0" applyAlignment="1" applyBorder="1" applyFill="1" applyFont="1">
      <alignment horizontal="center"/>
    </xf>
    <xf borderId="3" fillId="18" fontId="9" numFmtId="0" xfId="0" applyAlignment="1" applyBorder="1" applyFill="1" applyFont="1">
      <alignment horizontal="center"/>
    </xf>
    <xf borderId="3" fillId="19" fontId="5" numFmtId="0" xfId="0" applyAlignment="1" applyBorder="1" applyFill="1" applyFont="1">
      <alignment horizontal="center"/>
    </xf>
    <xf borderId="3" fillId="20" fontId="9" numFmtId="0" xfId="0" applyAlignment="1" applyBorder="1" applyFill="1" applyFont="1">
      <alignment horizontal="center"/>
    </xf>
    <xf borderId="3" fillId="21" fontId="5" numFmtId="0" xfId="0" applyAlignment="1" applyBorder="1" applyFill="1" applyFont="1">
      <alignment horizontal="center"/>
    </xf>
    <xf borderId="3" fillId="22" fontId="9" numFmtId="0" xfId="0" applyAlignment="1" applyBorder="1" applyFill="1" applyFont="1">
      <alignment horizontal="center"/>
    </xf>
    <xf borderId="3" fillId="23" fontId="9" numFmtId="0" xfId="0" applyAlignment="1" applyBorder="1" applyFill="1" applyFont="1">
      <alignment horizontal="center"/>
    </xf>
    <xf borderId="3" fillId="24" fontId="9" numFmtId="0" xfId="0" applyAlignment="1" applyBorder="1" applyFill="1" applyFont="1">
      <alignment horizontal="center"/>
    </xf>
    <xf borderId="3" fillId="25" fontId="9" numFmtId="0" xfId="0" applyAlignment="1" applyBorder="1" applyFill="1" applyFont="1">
      <alignment horizontal="center"/>
    </xf>
    <xf borderId="3" fillId="26" fontId="9" numFmtId="0" xfId="0" applyAlignment="1" applyBorder="1" applyFill="1" applyFont="1">
      <alignment horizontal="center"/>
    </xf>
    <xf borderId="3" fillId="27" fontId="5" numFmtId="0" xfId="0" applyAlignment="1" applyBorder="1" applyFill="1" applyFont="1">
      <alignment horizontal="center"/>
    </xf>
    <xf borderId="3" fillId="28" fontId="9" numFmtId="0" xfId="0" applyAlignment="1" applyBorder="1" applyFill="1" applyFont="1">
      <alignment horizontal="center"/>
    </xf>
    <xf borderId="0" fillId="29" fontId="10" numFmtId="0" xfId="0" applyAlignment="1" applyFill="1" applyFont="1">
      <alignment horizontal="center"/>
    </xf>
    <xf borderId="0" fillId="0" fontId="9" numFmtId="0" xfId="0" applyAlignment="1" applyFont="1">
      <alignment horizontal="center"/>
    </xf>
    <xf borderId="0" fillId="30" fontId="11" numFmtId="0" xfId="0" applyAlignment="1" applyFill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45</xdr:row>
      <xdr:rowOff>0</xdr:rowOff>
    </xdr:from>
    <xdr:ext cx="1609725" cy="438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45</xdr:row>
      <xdr:rowOff>0</xdr:rowOff>
    </xdr:from>
    <xdr:ext cx="1371600" cy="371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roupe-reussite.fr/simulateurs/" TargetMode="External"/><Relationship Id="rId2" Type="http://schemas.openxmlformats.org/officeDocument/2006/relationships/hyperlink" Target="http://www.groupe-reussite.fr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29"/>
    <col customWidth="1" min="2" max="2" width="8.0"/>
    <col customWidth="1" min="3" max="3" width="21.29"/>
    <col customWidth="1" min="4" max="4" width="7.86"/>
    <col customWidth="1" min="5" max="5" width="20.57"/>
    <col customWidth="1" min="6" max="6" width="10.14"/>
  </cols>
  <sheetData>
    <row r="1">
      <c r="A1" s="1" t="s">
        <v>0</v>
      </c>
      <c r="H1" s="2"/>
      <c r="I1" s="2"/>
      <c r="J1" s="2"/>
      <c r="K1" s="2"/>
      <c r="L1" s="2"/>
      <c r="M1" s="2"/>
      <c r="N1" s="2"/>
      <c r="O1" s="2"/>
    </row>
    <row r="2">
      <c r="H2" s="3"/>
      <c r="I2" s="3"/>
      <c r="J2" s="3"/>
      <c r="K2" s="3"/>
      <c r="L2" s="3"/>
      <c r="M2" s="3"/>
      <c r="N2" s="3"/>
      <c r="O2" s="3"/>
    </row>
    <row r="3">
      <c r="A3" s="4" t="s">
        <v>1</v>
      </c>
      <c r="B3" s="5"/>
      <c r="C3" s="6" t="s">
        <v>2</v>
      </c>
      <c r="D3" s="5"/>
      <c r="E3" s="4" t="s">
        <v>3</v>
      </c>
      <c r="F3" s="5"/>
      <c r="G3" s="2"/>
      <c r="H3" s="2"/>
      <c r="I3" s="2"/>
      <c r="J3" s="2"/>
      <c r="K3" s="2"/>
      <c r="L3" s="2"/>
      <c r="M3" s="2"/>
      <c r="N3" s="2"/>
      <c r="O3" s="2"/>
    </row>
    <row r="4">
      <c r="A4" s="7" t="s">
        <v>4</v>
      </c>
      <c r="B4" s="8">
        <v>15.0</v>
      </c>
      <c r="C4" s="7" t="s">
        <v>5</v>
      </c>
      <c r="D4" s="8">
        <v>15.0</v>
      </c>
      <c r="E4" s="9" t="s">
        <v>6</v>
      </c>
      <c r="F4" s="8">
        <v>15.0</v>
      </c>
      <c r="H4" s="2"/>
      <c r="I4" s="2"/>
      <c r="J4" s="2"/>
      <c r="K4" s="2"/>
      <c r="L4" s="2"/>
      <c r="M4" s="2"/>
      <c r="N4" s="2"/>
      <c r="O4" s="2"/>
    </row>
    <row r="5">
      <c r="A5" s="7" t="s">
        <v>7</v>
      </c>
      <c r="B5" s="8">
        <v>16.5</v>
      </c>
      <c r="C5" s="7" t="s">
        <v>8</v>
      </c>
      <c r="D5" s="8">
        <v>15.0</v>
      </c>
      <c r="E5" s="9" t="s">
        <v>9</v>
      </c>
      <c r="F5" s="8">
        <v>15.0</v>
      </c>
      <c r="H5" s="2"/>
      <c r="I5" s="2"/>
      <c r="J5" s="2"/>
      <c r="K5" s="2"/>
      <c r="L5" s="2"/>
      <c r="M5" s="2"/>
      <c r="N5" s="2"/>
      <c r="O5" s="2"/>
    </row>
    <row r="6">
      <c r="A6" s="10" t="s">
        <v>10</v>
      </c>
      <c r="B6" s="11">
        <v>15.0</v>
      </c>
      <c r="C6" s="10" t="s">
        <v>11</v>
      </c>
      <c r="D6" s="11">
        <v>15.0</v>
      </c>
      <c r="E6" s="12" t="s">
        <v>12</v>
      </c>
      <c r="F6" s="13">
        <v>15.0</v>
      </c>
      <c r="H6" s="2"/>
      <c r="I6" s="2"/>
      <c r="J6" s="2"/>
      <c r="K6" s="2"/>
      <c r="L6" s="2"/>
      <c r="M6" s="2"/>
      <c r="N6" s="2"/>
      <c r="O6" s="2"/>
    </row>
    <row r="7">
      <c r="A7" s="14"/>
      <c r="C7" s="14"/>
      <c r="E7" s="15" t="s">
        <v>13</v>
      </c>
      <c r="F7" s="13">
        <v>15.0</v>
      </c>
      <c r="H7" s="2"/>
      <c r="I7" s="2"/>
      <c r="J7" s="2"/>
      <c r="K7" s="2"/>
      <c r="L7" s="2"/>
      <c r="M7" s="2"/>
      <c r="N7" s="2"/>
      <c r="O7" s="2"/>
    </row>
    <row r="8">
      <c r="E8" s="3"/>
      <c r="H8" s="2"/>
      <c r="I8" s="2"/>
      <c r="J8" s="2"/>
      <c r="K8" s="2"/>
      <c r="L8" s="2"/>
      <c r="M8" s="2"/>
      <c r="N8" s="2"/>
      <c r="O8" s="2"/>
    </row>
    <row r="9">
      <c r="A9" s="6" t="s">
        <v>14</v>
      </c>
      <c r="B9" s="5"/>
      <c r="C9" s="4" t="s">
        <v>15</v>
      </c>
      <c r="D9" s="5"/>
      <c r="E9" s="4" t="s">
        <v>16</v>
      </c>
      <c r="F9" s="5"/>
      <c r="H9" s="2"/>
      <c r="I9" s="2"/>
      <c r="J9" s="2"/>
      <c r="K9" s="2"/>
      <c r="L9" s="2"/>
      <c r="M9" s="2"/>
      <c r="N9" s="2"/>
      <c r="O9" s="2"/>
    </row>
    <row r="10">
      <c r="A10" s="7" t="s">
        <v>17</v>
      </c>
      <c r="B10" s="16">
        <v>15.0</v>
      </c>
      <c r="C10" s="9" t="s">
        <v>18</v>
      </c>
      <c r="D10" s="8">
        <v>14.0</v>
      </c>
      <c r="E10" s="9" t="s">
        <v>19</v>
      </c>
      <c r="F10" s="8">
        <v>15.0</v>
      </c>
      <c r="H10" s="2"/>
      <c r="I10" s="2"/>
      <c r="J10" s="2"/>
      <c r="K10" s="2"/>
      <c r="L10" s="2"/>
      <c r="M10" s="2"/>
      <c r="N10" s="2"/>
      <c r="O10" s="2"/>
    </row>
    <row r="11">
      <c r="A11" s="15" t="s">
        <v>20</v>
      </c>
      <c r="B11" s="16">
        <v>15.0</v>
      </c>
      <c r="C11" s="9" t="s">
        <v>21</v>
      </c>
      <c r="D11" s="8">
        <v>16.5</v>
      </c>
      <c r="E11" s="9" t="s">
        <v>22</v>
      </c>
      <c r="F11" s="8">
        <v>16.75</v>
      </c>
      <c r="H11" s="3"/>
      <c r="I11" s="3"/>
      <c r="J11" s="3"/>
      <c r="K11" s="3"/>
      <c r="L11" s="3"/>
      <c r="M11" s="3"/>
      <c r="N11" s="3"/>
      <c r="O11" s="3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>
      <c r="A12" s="15" t="s">
        <v>23</v>
      </c>
      <c r="B12" s="18">
        <v>15.0</v>
      </c>
      <c r="C12" s="19" t="s">
        <v>24</v>
      </c>
      <c r="D12" s="18">
        <v>15.0</v>
      </c>
      <c r="E12" s="19" t="s">
        <v>25</v>
      </c>
      <c r="F12" s="18">
        <v>15.0</v>
      </c>
      <c r="H12" s="3"/>
      <c r="I12" s="3"/>
      <c r="J12" s="3"/>
      <c r="K12" s="3"/>
      <c r="L12" s="3"/>
      <c r="M12" s="3"/>
      <c r="N12" s="3"/>
      <c r="O12" s="3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>
      <c r="A13" s="20"/>
      <c r="H13" s="3"/>
      <c r="I13" s="3"/>
      <c r="J13" s="3"/>
      <c r="K13" s="3"/>
      <c r="L13" s="3"/>
      <c r="M13" s="3"/>
      <c r="N13" s="3"/>
      <c r="O13" s="3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>
      <c r="A14" s="4" t="s">
        <v>26</v>
      </c>
      <c r="B14" s="5"/>
      <c r="C14" s="21"/>
      <c r="H14" s="2"/>
      <c r="I14" s="2"/>
      <c r="J14" s="2"/>
      <c r="K14" s="2"/>
      <c r="L14" s="2"/>
      <c r="M14" s="2"/>
      <c r="N14" s="2"/>
      <c r="O14" s="2"/>
    </row>
    <row r="15">
      <c r="A15" s="9" t="s">
        <v>27</v>
      </c>
      <c r="B15" s="8">
        <v>16.0</v>
      </c>
      <c r="H15" s="2"/>
      <c r="I15" s="2"/>
      <c r="J15" s="2"/>
      <c r="K15" s="2"/>
      <c r="L15" s="2"/>
      <c r="M15" s="2"/>
      <c r="N15" s="2"/>
      <c r="O15" s="2"/>
    </row>
    <row r="16">
      <c r="A16" s="9" t="s">
        <v>28</v>
      </c>
      <c r="B16" s="8">
        <v>17.0</v>
      </c>
      <c r="H16" s="2"/>
      <c r="I16" s="2"/>
      <c r="J16" s="2"/>
      <c r="K16" s="2"/>
      <c r="L16" s="2"/>
      <c r="M16" s="2"/>
      <c r="N16" s="2"/>
      <c r="O16" s="2"/>
    </row>
    <row r="17">
      <c r="A17" s="10" t="s">
        <v>29</v>
      </c>
      <c r="B17" s="11">
        <v>15.0</v>
      </c>
      <c r="H17" s="2"/>
      <c r="I17" s="2"/>
      <c r="J17" s="2"/>
      <c r="K17" s="2"/>
      <c r="L17" s="2"/>
      <c r="M17" s="2"/>
      <c r="N17" s="2"/>
      <c r="O17" s="2"/>
    </row>
    <row r="18">
      <c r="H18" s="2"/>
      <c r="I18" s="2"/>
      <c r="J18" s="2"/>
      <c r="K18" s="2"/>
      <c r="L18" s="2"/>
      <c r="M18" s="2"/>
      <c r="N18" s="2"/>
      <c r="O18" s="2"/>
    </row>
    <row r="19">
      <c r="A19" s="22" t="s">
        <v>30</v>
      </c>
      <c r="B19" s="22" t="s">
        <v>31</v>
      </c>
      <c r="C19" s="22" t="s">
        <v>32</v>
      </c>
      <c r="D19" s="22" t="s">
        <v>33</v>
      </c>
      <c r="E19" s="23" t="s">
        <v>34</v>
      </c>
      <c r="F19" s="24"/>
      <c r="H19" s="25"/>
      <c r="I19" s="25"/>
      <c r="J19" s="25"/>
      <c r="K19" s="25"/>
      <c r="L19" s="25"/>
      <c r="M19" s="25"/>
      <c r="N19" s="25"/>
      <c r="O19" s="25"/>
    </row>
    <row r="20">
      <c r="A20" s="26" t="s">
        <v>35</v>
      </c>
      <c r="B20" s="27">
        <v>14.08</v>
      </c>
      <c r="C20" s="28">
        <f>(6*B4+5*B10+6*D4+4*F4+4*D10+3*B15+2*F10)/30</f>
        <v>14.96666667</v>
      </c>
      <c r="D20" s="29">
        <f t="shared" ref="D20:D26" si="1">C20*30</f>
        <v>449</v>
      </c>
      <c r="E20" s="30" t="str">
        <f>IF($C20&gt;=$B20,"Oui","Non")</f>
        <v>Oui</v>
      </c>
      <c r="H20" s="2"/>
      <c r="I20" s="2"/>
      <c r="J20" s="2"/>
      <c r="K20" s="2"/>
      <c r="L20" s="2"/>
      <c r="M20" s="2"/>
      <c r="N20" s="2"/>
      <c r="O20" s="2"/>
    </row>
    <row r="21">
      <c r="A21" s="31" t="s">
        <v>36</v>
      </c>
      <c r="B21" s="32">
        <v>13.58</v>
      </c>
      <c r="C21" s="28">
        <f>(5*B4+6*D4+6*C20+4*F5+4*D10+2*F10+3*B15)/30</f>
        <v>14.96</v>
      </c>
      <c r="D21" s="29">
        <f t="shared" si="1"/>
        <v>448.8</v>
      </c>
      <c r="E21" s="30" t="str">
        <f t="shared" ref="E21:E43" si="2">IF(C21&gt;=B21,"Oui","Non")</f>
        <v>Oui</v>
      </c>
      <c r="H21" s="2"/>
      <c r="I21" s="2"/>
      <c r="J21" s="2"/>
      <c r="K21" s="2"/>
      <c r="L21" s="2"/>
      <c r="M21" s="2"/>
      <c r="N21" s="2"/>
      <c r="O21" s="2"/>
    </row>
    <row r="22">
      <c r="A22" s="26" t="s">
        <v>37</v>
      </c>
      <c r="B22" s="33">
        <v>13.07</v>
      </c>
      <c r="C22" s="28">
        <f>(6*B4+5*B10+6*D4+4*F4+4*D10+3*B16+2*F10)/30</f>
        <v>15.06666667</v>
      </c>
      <c r="D22" s="29">
        <f t="shared" si="1"/>
        <v>452</v>
      </c>
      <c r="E22" s="30" t="str">
        <f t="shared" si="2"/>
        <v>Oui</v>
      </c>
      <c r="H22" s="2"/>
      <c r="I22" s="2"/>
      <c r="J22" s="2"/>
      <c r="K22" s="2"/>
      <c r="L22" s="2"/>
      <c r="M22" s="2"/>
      <c r="N22" s="2"/>
      <c r="O22" s="2"/>
    </row>
    <row r="23">
      <c r="A23" s="26" t="s">
        <v>38</v>
      </c>
      <c r="B23" s="34">
        <v>12.65</v>
      </c>
      <c r="C23" s="28">
        <f>(3*B4+8*B10+5*D4+4*F4+4*D10+3*B15+2*F10)/30</f>
        <v>14.46666667</v>
      </c>
      <c r="D23" s="29">
        <f t="shared" si="1"/>
        <v>434</v>
      </c>
      <c r="E23" s="30" t="str">
        <f t="shared" si="2"/>
        <v>Oui</v>
      </c>
      <c r="H23" s="2"/>
      <c r="I23" s="2"/>
      <c r="J23" s="2"/>
      <c r="K23" s="2"/>
      <c r="L23" s="2"/>
      <c r="M23" s="2"/>
      <c r="N23" s="2"/>
      <c r="O23" s="2"/>
    </row>
    <row r="24">
      <c r="A24" s="26" t="s">
        <v>39</v>
      </c>
      <c r="B24" s="35">
        <v>12.36</v>
      </c>
      <c r="C24" s="28">
        <f>(5*B4+6*D4+6*B10+5*F5+4*D10+3*B15+2*F10)/30</f>
        <v>15.46666667</v>
      </c>
      <c r="D24" s="29">
        <f t="shared" si="1"/>
        <v>464</v>
      </c>
      <c r="E24" s="30" t="str">
        <f t="shared" si="2"/>
        <v>Oui</v>
      </c>
      <c r="H24" s="2"/>
      <c r="I24" s="2"/>
      <c r="J24" s="2"/>
      <c r="K24" s="2"/>
      <c r="L24" s="2"/>
      <c r="M24" s="2"/>
      <c r="N24" s="2"/>
      <c r="O24" s="2"/>
    </row>
    <row r="25">
      <c r="A25" s="26" t="s">
        <v>40</v>
      </c>
      <c r="B25" s="36">
        <v>11.45</v>
      </c>
      <c r="C25" s="28">
        <f>(4*B4+10*D4+6*B10+3*F4+3*D10+2*F10+2*B15)/30</f>
        <v>14.96666667</v>
      </c>
      <c r="D25" s="29">
        <f t="shared" si="1"/>
        <v>449</v>
      </c>
      <c r="E25" s="30" t="str">
        <f t="shared" si="2"/>
        <v>Oui</v>
      </c>
      <c r="H25" s="2"/>
      <c r="I25" s="2"/>
      <c r="J25" s="2"/>
      <c r="K25" s="2"/>
      <c r="L25" s="2"/>
      <c r="M25" s="2"/>
      <c r="N25" s="2"/>
      <c r="O25" s="2"/>
    </row>
    <row r="26">
      <c r="A26" s="31" t="s">
        <v>41</v>
      </c>
      <c r="B26" s="37">
        <v>10.9</v>
      </c>
      <c r="C26" s="28">
        <f>(8*B4+6*D4+8*B10+2*B15+2*D10+2*F10+2*F4)/30</f>
        <v>15</v>
      </c>
      <c r="D26" s="29">
        <f t="shared" si="1"/>
        <v>450</v>
      </c>
      <c r="E26" s="30" t="str">
        <f t="shared" si="2"/>
        <v>Oui</v>
      </c>
      <c r="H26" s="2"/>
      <c r="I26" s="2"/>
      <c r="J26" s="2"/>
      <c r="K26" s="2"/>
      <c r="L26" s="2"/>
      <c r="M26" s="2"/>
      <c r="N26" s="2"/>
      <c r="O26" s="2"/>
    </row>
    <row r="27">
      <c r="A27" s="26" t="s">
        <v>42</v>
      </c>
      <c r="B27" s="38">
        <v>10.36</v>
      </c>
      <c r="C27" s="28">
        <f>(6*B6+6*D6+5*B12+4*F7+2*D11+2*F11)/25</f>
        <v>15.26</v>
      </c>
      <c r="D27" s="29">
        <f>C27*25</f>
        <v>381.5</v>
      </c>
      <c r="E27" s="30" t="str">
        <f t="shared" si="2"/>
        <v>Oui</v>
      </c>
      <c r="H27" s="2"/>
      <c r="I27" s="2"/>
      <c r="J27" s="2"/>
      <c r="K27" s="2"/>
      <c r="L27" s="2"/>
      <c r="M27" s="2"/>
      <c r="N27" s="2"/>
      <c r="O27" s="2"/>
    </row>
    <row r="28">
      <c r="A28" s="26" t="s">
        <v>43</v>
      </c>
      <c r="B28" s="39">
        <v>9.6</v>
      </c>
      <c r="C28" s="28">
        <f>(6*B4+8*D4+7*B10+3*F4+2*D10+2*F10+2*B16)/30</f>
        <v>15.06666667</v>
      </c>
      <c r="D28" s="29">
        <f t="shared" ref="D28:D31" si="3">C28*30</f>
        <v>452</v>
      </c>
      <c r="E28" s="30" t="str">
        <f t="shared" si="2"/>
        <v>Oui</v>
      </c>
      <c r="H28" s="2"/>
      <c r="I28" s="2"/>
      <c r="J28" s="2"/>
      <c r="K28" s="2"/>
      <c r="L28" s="2"/>
      <c r="M28" s="2"/>
      <c r="N28" s="2"/>
      <c r="O28" s="2"/>
    </row>
    <row r="29">
      <c r="A29" s="26" t="s">
        <v>44</v>
      </c>
      <c r="B29" s="40">
        <v>9.52</v>
      </c>
      <c r="C29" s="28">
        <f>(6*B6+6*D6+6*B12+3*D11+3*F7+1*F11)/25</f>
        <v>15.25</v>
      </c>
      <c r="D29" s="29">
        <f t="shared" si="3"/>
        <v>457.5</v>
      </c>
      <c r="E29" s="30" t="str">
        <f t="shared" si="2"/>
        <v>Oui</v>
      </c>
      <c r="H29" s="2"/>
      <c r="I29" s="2"/>
      <c r="J29" s="2"/>
      <c r="K29" s="2"/>
      <c r="L29" s="2"/>
      <c r="M29" s="2"/>
      <c r="N29" s="2"/>
      <c r="O29" s="2"/>
    </row>
    <row r="30">
      <c r="A30" s="31" t="s">
        <v>45</v>
      </c>
      <c r="B30" s="41">
        <v>9.22</v>
      </c>
      <c r="C30" s="28">
        <f>(6*B4+8*D4+6*B10+2*F4+3*D10+3*B15+2*F10)/30</f>
        <v>15</v>
      </c>
      <c r="D30" s="29">
        <f t="shared" si="3"/>
        <v>450</v>
      </c>
      <c r="E30" s="30" t="str">
        <f t="shared" si="2"/>
        <v>Oui</v>
      </c>
      <c r="H30" s="2"/>
      <c r="I30" s="2"/>
      <c r="J30" s="2"/>
      <c r="K30" s="2"/>
      <c r="L30" s="2"/>
      <c r="M30" s="2"/>
      <c r="N30" s="2"/>
      <c r="O30" s="2"/>
    </row>
    <row r="31">
      <c r="A31" s="26" t="s">
        <v>46</v>
      </c>
      <c r="B31" s="42">
        <v>8.4</v>
      </c>
      <c r="C31" s="28">
        <f>(5*B5+5*D4+3*B10+6*F6+3*D12+6*B17+2*F12)/30</f>
        <v>15.25</v>
      </c>
      <c r="D31" s="29">
        <f t="shared" si="3"/>
        <v>457.5</v>
      </c>
      <c r="E31" s="30" t="str">
        <f t="shared" si="2"/>
        <v>Oui</v>
      </c>
      <c r="H31" s="2"/>
      <c r="I31" s="2"/>
      <c r="J31" s="2"/>
      <c r="K31" s="2"/>
      <c r="L31" s="2"/>
      <c r="M31" s="2"/>
      <c r="N31" s="2"/>
      <c r="O31" s="2"/>
    </row>
    <row r="32">
      <c r="A32" s="31" t="s">
        <v>47</v>
      </c>
      <c r="B32" s="43">
        <v>8.1</v>
      </c>
      <c r="C32" s="28">
        <f>(4*B6+6*D6+6*B12+3*F7+4*D11+2*F11)/25</f>
        <v>15.38</v>
      </c>
      <c r="D32" s="29">
        <f t="shared" ref="D32:D33" si="4">C32*25</f>
        <v>384.5</v>
      </c>
      <c r="E32" s="30" t="str">
        <f t="shared" si="2"/>
        <v>Oui</v>
      </c>
      <c r="H32" s="2"/>
      <c r="I32" s="2"/>
      <c r="J32" s="2"/>
      <c r="K32" s="2"/>
      <c r="L32" s="2"/>
      <c r="M32" s="2"/>
      <c r="N32" s="2"/>
      <c r="O32" s="2"/>
    </row>
    <row r="33">
      <c r="A33" s="26" t="s">
        <v>48</v>
      </c>
      <c r="B33" s="44">
        <v>8.0</v>
      </c>
      <c r="C33" s="28">
        <f>(5*B6+6*D6+5*B12+4*F7+3*D11+2*F11)/25</f>
        <v>15.32</v>
      </c>
      <c r="D33" s="29">
        <f t="shared" si="4"/>
        <v>383</v>
      </c>
      <c r="E33" s="30" t="str">
        <f t="shared" si="2"/>
        <v>Oui</v>
      </c>
      <c r="H33" s="2"/>
      <c r="I33" s="2"/>
      <c r="J33" s="2"/>
      <c r="K33" s="2"/>
      <c r="L33" s="2"/>
      <c r="M33" s="2"/>
      <c r="N33" s="2"/>
      <c r="O33" s="2"/>
    </row>
    <row r="34">
      <c r="A34" s="26" t="s">
        <v>49</v>
      </c>
      <c r="B34" s="45">
        <v>7.2</v>
      </c>
      <c r="C34" s="28">
        <f>(4*B5+9*D5+5*B11+4*F6+3*D12+3*B17+2*F12)/30</f>
        <v>15.2</v>
      </c>
      <c r="D34" s="29">
        <f t="shared" ref="D34:D43" si="5">C34*30</f>
        <v>456</v>
      </c>
      <c r="E34" s="30" t="str">
        <f t="shared" si="2"/>
        <v>Oui</v>
      </c>
      <c r="H34" s="2"/>
      <c r="I34" s="2"/>
      <c r="J34" s="2"/>
      <c r="K34" s="2"/>
      <c r="L34" s="2"/>
      <c r="M34" s="2"/>
      <c r="N34" s="2"/>
      <c r="O34" s="2"/>
    </row>
    <row r="35">
      <c r="A35" s="31" t="s">
        <v>50</v>
      </c>
      <c r="B35" s="46">
        <v>7.1</v>
      </c>
      <c r="C35" s="28">
        <f>(6*B4+6*D4+5*B10+4*F4+3*D12+3*B15+3*F12)/30</f>
        <v>15.1</v>
      </c>
      <c r="D35" s="29">
        <f t="shared" si="5"/>
        <v>453</v>
      </c>
      <c r="E35" s="30" t="str">
        <f t="shared" si="2"/>
        <v>Oui</v>
      </c>
      <c r="H35" s="2"/>
      <c r="I35" s="2"/>
      <c r="J35" s="2"/>
      <c r="K35" s="2"/>
      <c r="L35" s="2"/>
      <c r="M35" s="2"/>
      <c r="N35" s="2"/>
      <c r="O35" s="2"/>
    </row>
    <row r="36">
      <c r="A36" s="26" t="s">
        <v>51</v>
      </c>
      <c r="B36" s="47">
        <v>7.0</v>
      </c>
      <c r="C36" s="28">
        <f>(4*B5+8*D5+5*B11+4*F6+3*D12+3*F12+3*B17)/30</f>
        <v>15.2</v>
      </c>
      <c r="D36" s="29">
        <f t="shared" si="5"/>
        <v>456</v>
      </c>
      <c r="E36" s="30" t="str">
        <f t="shared" si="2"/>
        <v>Oui</v>
      </c>
      <c r="H36" s="2"/>
      <c r="I36" s="2"/>
      <c r="J36" s="2"/>
      <c r="K36" s="2"/>
      <c r="L36" s="2"/>
      <c r="M36" s="2"/>
      <c r="N36" s="2"/>
      <c r="O36" s="2"/>
    </row>
    <row r="37">
      <c r="A37" s="26" t="s">
        <v>52</v>
      </c>
      <c r="B37" s="48">
        <v>6.7</v>
      </c>
      <c r="C37" s="28">
        <f>(3*B5+9*D5+5*B11+3*F6+4*D12+3*B17+3*F12)/30</f>
        <v>15.15</v>
      </c>
      <c r="D37" s="29">
        <f t="shared" si="5"/>
        <v>454.5</v>
      </c>
      <c r="E37" s="30" t="str">
        <f t="shared" si="2"/>
        <v>Oui</v>
      </c>
      <c r="H37" s="2"/>
      <c r="I37" s="2"/>
      <c r="J37" s="2"/>
      <c r="K37" s="2"/>
      <c r="L37" s="2"/>
      <c r="M37" s="2"/>
      <c r="N37" s="2"/>
      <c r="O37" s="2"/>
    </row>
    <row r="38">
      <c r="A38" s="26" t="s">
        <v>53</v>
      </c>
      <c r="B38" s="49">
        <v>5.9</v>
      </c>
      <c r="C38" s="28">
        <f>(3*B5+9*D5+5*B11+3*F6+4*D12+3*F12+3*B17)/30</f>
        <v>15.15</v>
      </c>
      <c r="D38" s="29">
        <f t="shared" si="5"/>
        <v>454.5</v>
      </c>
      <c r="E38" s="30" t="str">
        <f t="shared" si="2"/>
        <v>Oui</v>
      </c>
      <c r="G38" s="2"/>
      <c r="H38" s="2"/>
      <c r="I38" s="2"/>
      <c r="J38" s="2"/>
      <c r="K38" s="2"/>
      <c r="L38" s="2"/>
      <c r="M38" s="2"/>
      <c r="N38" s="2"/>
      <c r="O38" s="2"/>
    </row>
    <row r="39">
      <c r="A39" s="31" t="s">
        <v>54</v>
      </c>
      <c r="B39" s="50">
        <v>5.72</v>
      </c>
      <c r="C39" s="28">
        <f>(3*B5+8*D5+6*B11+3*F6+4*D12+4*B17+2*F12)/30</f>
        <v>15.15</v>
      </c>
      <c r="D39" s="29">
        <f t="shared" si="5"/>
        <v>454.5</v>
      </c>
      <c r="E39" s="30" t="str">
        <f t="shared" si="2"/>
        <v>Oui</v>
      </c>
      <c r="G39" s="2"/>
      <c r="H39" s="2"/>
      <c r="I39" s="2"/>
      <c r="J39" s="2"/>
      <c r="K39" s="2"/>
      <c r="L39" s="2"/>
      <c r="M39" s="2"/>
      <c r="N39" s="2"/>
      <c r="O39" s="2"/>
    </row>
    <row r="40">
      <c r="A40" s="26" t="s">
        <v>55</v>
      </c>
      <c r="B40" s="51">
        <v>5.7</v>
      </c>
      <c r="C40" s="28">
        <f>(3*B5+8*D5+6*B11+4*F6+3*D12+4*B17+2*F12)/30</f>
        <v>15.15</v>
      </c>
      <c r="D40" s="29">
        <f t="shared" si="5"/>
        <v>454.5</v>
      </c>
      <c r="E40" s="30" t="str">
        <f t="shared" si="2"/>
        <v>Oui</v>
      </c>
      <c r="G40" s="2"/>
      <c r="H40" s="2"/>
      <c r="I40" s="2"/>
      <c r="J40" s="2"/>
      <c r="K40" s="2"/>
      <c r="L40" s="2"/>
      <c r="M40" s="2"/>
      <c r="N40" s="2"/>
      <c r="O40" s="2"/>
    </row>
    <row r="41">
      <c r="A41" s="31" t="s">
        <v>56</v>
      </c>
      <c r="B41" s="52">
        <v>5.0</v>
      </c>
      <c r="C41" s="28">
        <f>(3*B5+9*D5+5*B11+3*F6+4*D12+3*B17+3*F12)/30</f>
        <v>15.15</v>
      </c>
      <c r="D41" s="29">
        <f t="shared" si="5"/>
        <v>454.5</v>
      </c>
      <c r="E41" s="30" t="str">
        <f t="shared" si="2"/>
        <v>Oui</v>
      </c>
      <c r="G41" s="2"/>
      <c r="H41" s="2"/>
      <c r="I41" s="2"/>
      <c r="J41" s="2"/>
      <c r="K41" s="2"/>
      <c r="L41" s="2"/>
      <c r="M41" s="2"/>
      <c r="N41" s="2"/>
      <c r="O41" s="2"/>
    </row>
    <row r="42">
      <c r="A42" s="31" t="s">
        <v>57</v>
      </c>
      <c r="B42" s="52">
        <v>5.0</v>
      </c>
      <c r="C42" s="28">
        <f>(5*B5+9*D5+5*B11+3*F6+3*D12+3*B17+2*F12)/30</f>
        <v>15.25</v>
      </c>
      <c r="D42" s="29">
        <f t="shared" si="5"/>
        <v>457.5</v>
      </c>
      <c r="E42" s="30" t="str">
        <f t="shared" si="2"/>
        <v>Oui</v>
      </c>
      <c r="G42" s="2"/>
      <c r="H42" s="2"/>
      <c r="I42" s="2"/>
      <c r="J42" s="2"/>
      <c r="K42" s="2"/>
      <c r="L42" s="2"/>
      <c r="M42" s="2"/>
      <c r="N42" s="2"/>
      <c r="O42" s="2"/>
    </row>
    <row r="43">
      <c r="A43" s="31" t="s">
        <v>58</v>
      </c>
      <c r="B43" s="52">
        <v>5.0</v>
      </c>
      <c r="C43" s="28">
        <f>(4*B5+8*D5+4*B11+5*F6+4*D12+3*B17+2*F12)/30</f>
        <v>15.2</v>
      </c>
      <c r="D43" s="29">
        <f t="shared" si="5"/>
        <v>456</v>
      </c>
      <c r="E43" s="30" t="str">
        <f t="shared" si="2"/>
        <v>Oui</v>
      </c>
      <c r="G43" s="2"/>
      <c r="H43" s="2"/>
      <c r="I43" s="2"/>
      <c r="J43" s="2"/>
      <c r="K43" s="2"/>
      <c r="L43" s="2"/>
      <c r="M43" s="2"/>
      <c r="N43" s="2"/>
      <c r="O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>
      <c r="A45" s="53" t="s">
        <v>59</v>
      </c>
      <c r="F45" s="2"/>
      <c r="G45" s="2"/>
      <c r="H45" s="2"/>
      <c r="I45" s="2"/>
      <c r="J45" s="2"/>
      <c r="K45" s="2"/>
      <c r="L45" s="2"/>
      <c r="M45" s="2"/>
      <c r="N45" s="2"/>
      <c r="O45" s="2"/>
    </row>
    <row r="46" ht="39.75" customHeight="1">
      <c r="A46" s="54"/>
      <c r="B46" s="55" t="s">
        <v>60</v>
      </c>
      <c r="E46" s="54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>
      <c r="A47" s="54"/>
      <c r="E47" s="54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</sheetData>
  <mergeCells count="18">
    <mergeCell ref="A7:B8"/>
    <mergeCell ref="A9:B9"/>
    <mergeCell ref="C9:D9"/>
    <mergeCell ref="E9:F9"/>
    <mergeCell ref="A13:F13"/>
    <mergeCell ref="A14:B14"/>
    <mergeCell ref="C14:F17"/>
    <mergeCell ref="A18:F18"/>
    <mergeCell ref="F19:F43"/>
    <mergeCell ref="A45:E45"/>
    <mergeCell ref="B46:D46"/>
    <mergeCell ref="A1:G2"/>
    <mergeCell ref="A3:B3"/>
    <mergeCell ref="C3:D3"/>
    <mergeCell ref="E3:F3"/>
    <mergeCell ref="G3:G37"/>
    <mergeCell ref="C7:D8"/>
    <mergeCell ref="E8:F8"/>
  </mergeCells>
  <hyperlinks>
    <hyperlink r:id="rId1" ref="A45"/>
    <hyperlink r:id="rId2" ref="B46"/>
  </hyperlinks>
  <drawing r:id="rId3"/>
</worksheet>
</file>