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Notes" sheetId="1" r:id="rId4"/>
  </sheets>
  <definedNames/>
  <calcPr/>
</workbook>
</file>

<file path=xl/sharedStrings.xml><?xml version="1.0" encoding="utf-8"?>
<sst xmlns="http://schemas.openxmlformats.org/spreadsheetml/2006/main" count="60" uniqueCount="59">
  <si>
    <t>ENTRE TES NOTES</t>
  </si>
  <si>
    <t>Mathématiques</t>
  </si>
  <si>
    <t>HGG</t>
  </si>
  <si>
    <t>Culture générale</t>
  </si>
  <si>
    <t>Maths I HEC /ESSEC</t>
  </si>
  <si>
    <t>HGG ESCP</t>
  </si>
  <si>
    <t>Epreuve HEC/EM Lyon</t>
  </si>
  <si>
    <t>Maths EM Lyon</t>
  </si>
  <si>
    <t>HGG ESSEC</t>
  </si>
  <si>
    <t>Epreuve EDHEC-ESSEC</t>
  </si>
  <si>
    <t>Maths EDHEC</t>
  </si>
  <si>
    <t>HGG GEM</t>
  </si>
  <si>
    <t>Epreuve Ecricome</t>
  </si>
  <si>
    <t>Maths II HEC/ESCP</t>
  </si>
  <si>
    <t>HGG Ecricome</t>
  </si>
  <si>
    <t>Maths Ecricome</t>
  </si>
  <si>
    <t>LV1</t>
  </si>
  <si>
    <t>LV2</t>
  </si>
  <si>
    <t>Contraction/ Synthèse</t>
  </si>
  <si>
    <t>LV1 ELVi</t>
  </si>
  <si>
    <t>LV2 ELVi</t>
  </si>
  <si>
    <t>Epreuve HEC</t>
  </si>
  <si>
    <t>LV1 Ecricome</t>
  </si>
  <si>
    <t>LV2 Ecricome</t>
  </si>
  <si>
    <t>Epreuve ESCP</t>
  </si>
  <si>
    <t>LV1 IENA</t>
  </si>
  <si>
    <t>LV2 IENA</t>
  </si>
  <si>
    <t>Ecole</t>
  </si>
  <si>
    <t>Barre d'admissibilité 2019</t>
  </si>
  <si>
    <t>Votre moyenne</t>
  </si>
  <si>
    <t>Points</t>
  </si>
  <si>
    <t>Admissible ?</t>
  </si>
  <si>
    <t>HEC</t>
  </si>
  <si>
    <t>ESSEC</t>
  </si>
  <si>
    <t>ENSAE</t>
  </si>
  <si>
    <t>ESCP Europe</t>
  </si>
  <si>
    <t>EM Lyon</t>
  </si>
  <si>
    <t>EDHEC</t>
  </si>
  <si>
    <t>Audencia</t>
  </si>
  <si>
    <t>EM Grenoble</t>
  </si>
  <si>
    <t>NEOMA</t>
  </si>
  <si>
    <t>SKEMA</t>
  </si>
  <si>
    <t>KEDGE</t>
  </si>
  <si>
    <t>Toulouse BS</t>
  </si>
  <si>
    <t>Montpellier BS</t>
  </si>
  <si>
    <t>Rennes SB</t>
  </si>
  <si>
    <t>EM Strasbourg</t>
  </si>
  <si>
    <t>ESC La Rochelle</t>
  </si>
  <si>
    <t>IMT-BS</t>
  </si>
  <si>
    <t>EM Normandie</t>
  </si>
  <si>
    <t>INSEEC</t>
  </si>
  <si>
    <t>ISG</t>
  </si>
  <si>
    <t xml:space="preserve">South Champagne BS </t>
  </si>
  <si>
    <t>ESC Clermont</t>
  </si>
  <si>
    <t>ISC Paris</t>
  </si>
  <si>
    <t>ICN</t>
  </si>
  <si>
    <t>Brest School of Business</t>
  </si>
  <si>
    <r>
      <t>Accéder aux simulateurs de Groupe Réussite :</t>
    </r>
    <r>
      <rPr>
        <color rgb="FFE69138"/>
      </rPr>
      <t xml:space="preserve"> </t>
    </r>
    <r>
      <rPr>
        <color rgb="FFE69138"/>
        <u/>
      </rPr>
      <t xml:space="preserve">https://groupe-reussite.fr/simulateurs/ </t>
    </r>
    <r>
      <rPr>
        <color rgb="FFE69138"/>
      </rPr>
      <t xml:space="preserve">         </t>
    </r>
    <r>
      <t xml:space="preserve">                                                                                                      </t>
    </r>
  </si>
  <si>
    <t>www.groupe-reussite.fr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</si>
</sst>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00"/>
  </numFmts>
  <fonts count="15">
    <font>
      <sz val="11.0"/>
      <color theme="1"/>
      <name val="Arial"/>
    </font>
    <font>
      <b/>
      <sz val="21.0"/>
      <color rgb="FF000000"/>
    </font>
    <font>
      <b/>
      <sz val="21.0"/>
      <color rgb="FF000000"/>
      <name val="Calibri"/>
    </font>
    <font/>
    <font>
      <sz val="11.0"/>
      <color theme="1"/>
      <name val="Calibri"/>
    </font>
    <font>
      <b/>
      <sz val="11.0"/>
      <color rgb="FFFFFFFF"/>
      <name val="Calibri"/>
    </font>
    <font>
      <color theme="1"/>
      <name val="Calibri"/>
    </font>
    <font>
      <b/>
      <sz val="11.0"/>
      <color theme="1"/>
      <name val="Calibri"/>
    </font>
    <font>
      <b/>
      <sz val="11.0"/>
      <color theme="0"/>
      <name val="Calibri"/>
    </font>
    <font>
      <b/>
      <sz val="12.0"/>
      <color theme="0"/>
      <name val="Calibri"/>
    </font>
    <font>
      <b/>
      <sz val="12.0"/>
      <color rgb="FFFFFFFF"/>
      <name val="Calibri"/>
    </font>
    <font>
      <b/>
      <sz val="11.0"/>
      <color rgb="FF000000"/>
      <name val="Calibri"/>
    </font>
    <font>
      <b/>
      <u/>
      <color rgb="FFFFFFFF"/>
    </font>
    <font>
      <sz val="14.0"/>
    </font>
    <font>
      <b/>
      <u/>
      <sz val="12.0"/>
      <color rgb="FFFFFFFF"/>
      <name val="Helvetica Neue"/>
    </font>
  </fonts>
  <fills count="10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AAB28"/>
        <bgColor rgb="FFFAAB28"/>
      </patternFill>
    </fill>
    <fill>
      <patternFill patternType="solid">
        <fgColor rgb="FFFDD247"/>
        <bgColor rgb="FFFDD247"/>
      </patternFill>
    </fill>
    <fill>
      <patternFill patternType="solid">
        <fgColor rgb="FF0070C0"/>
        <bgColor rgb="FF0070C0"/>
      </patternFill>
    </fill>
    <fill>
      <patternFill patternType="solid">
        <fgColor rgb="FFF2F2F2"/>
        <bgColor rgb="FFF2F2F2"/>
      </patternFill>
    </fill>
    <fill>
      <patternFill patternType="solid">
        <fgColor rgb="FF0B5394"/>
        <bgColor rgb="FF0B5394"/>
      </patternFill>
    </fill>
    <fill>
      <patternFill patternType="solid">
        <fgColor theme="9"/>
        <bgColor theme="9"/>
      </patternFill>
    </fill>
  </fills>
  <borders count="13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right/>
      <bottom/>
    </border>
    <border>
      <right/>
    </border>
    <border>
      <left/>
      <right/>
      <bottom/>
    </border>
    <border>
      <right/>
      <top/>
    </border>
    <border>
      <left/>
      <bottom/>
    </border>
    <border>
      <bottom/>
    </border>
    <border>
      <left/>
      <right/>
    </border>
    <border>
      <left/>
      <right/>
      <top/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center"/>
    </xf>
    <xf borderId="2" fillId="2" fontId="2" numFmtId="0" xfId="0" applyAlignment="1" applyBorder="1" applyFont="1">
      <alignment horizontal="center" readingOrder="0" vertical="center"/>
    </xf>
    <xf borderId="2" fillId="0" fontId="3" numFmtId="0" xfId="0" applyBorder="1" applyFont="1"/>
    <xf borderId="3" fillId="2" fontId="1" numFmtId="0" xfId="0" applyAlignment="1" applyBorder="1" applyFont="1">
      <alignment horizontal="center" readingOrder="0" vertical="center"/>
    </xf>
    <xf borderId="4" fillId="2" fontId="4" numFmtId="0" xfId="0" applyBorder="1" applyFont="1"/>
    <xf borderId="4" fillId="3" fontId="5" numFmtId="0" xfId="0" applyAlignment="1" applyBorder="1" applyFill="1" applyFont="1">
      <alignment horizontal="center"/>
    </xf>
    <xf borderId="4" fillId="3" fontId="5" numFmtId="0" xfId="0" applyAlignment="1" applyBorder="1" applyFont="1">
      <alignment horizontal="center" readingOrder="0"/>
    </xf>
    <xf borderId="5" fillId="3" fontId="3" numFmtId="0" xfId="0" applyBorder="1" applyFont="1"/>
    <xf borderId="0" fillId="3" fontId="6" numFmtId="0" xfId="0" applyFont="1"/>
    <xf borderId="1" fillId="4" fontId="5" numFmtId="0" xfId="0" applyAlignment="1" applyBorder="1" applyFill="1" applyFont="1">
      <alignment horizontal="center"/>
    </xf>
    <xf borderId="3" fillId="0" fontId="3" numFmtId="0" xfId="0" applyBorder="1" applyFont="1"/>
    <xf borderId="1" fillId="4" fontId="5" numFmtId="0" xfId="0" applyAlignment="1" applyBorder="1" applyFont="1">
      <alignment horizontal="center" readingOrder="0"/>
    </xf>
    <xf borderId="6" fillId="0" fontId="6" numFmtId="0" xfId="0" applyBorder="1" applyFont="1"/>
    <xf borderId="7" fillId="5" fontId="7" numFmtId="0" xfId="0" applyAlignment="1" applyBorder="1" applyFill="1" applyFont="1">
      <alignment horizontal="center" readingOrder="0"/>
    </xf>
    <xf borderId="6" fillId="0" fontId="4" numFmtId="0" xfId="0" applyAlignment="1" applyBorder="1" applyFont="1">
      <alignment horizontal="center" readingOrder="0"/>
    </xf>
    <xf borderId="6" fillId="0" fontId="3" numFmtId="0" xfId="0" applyBorder="1" applyFont="1"/>
    <xf borderId="7" fillId="5" fontId="7" numFmtId="0" xfId="0" applyAlignment="1" applyBorder="1" applyFont="1">
      <alignment horizontal="center"/>
    </xf>
    <xf borderId="5" fillId="0" fontId="4" numFmtId="0" xfId="0" applyAlignment="1" applyBorder="1" applyFont="1">
      <alignment horizontal="center" readingOrder="0"/>
    </xf>
    <xf borderId="7" fillId="3" fontId="7" numFmtId="0" xfId="0" applyAlignment="1" applyBorder="1" applyFont="1">
      <alignment horizontal="center"/>
    </xf>
    <xf borderId="5" fillId="0" fontId="4" numFmtId="0" xfId="0" applyAlignment="1" applyBorder="1" applyFont="1">
      <alignment horizontal="center"/>
    </xf>
    <xf borderId="5" fillId="0" fontId="3" numFmtId="0" xfId="0" applyBorder="1" applyFont="1"/>
    <xf borderId="0" fillId="3" fontId="4" numFmtId="0" xfId="0" applyAlignment="1" applyFont="1">
      <alignment horizontal="center" vertical="center"/>
    </xf>
    <xf borderId="4" fillId="2" fontId="4" numFmtId="0" xfId="0" applyAlignment="1" applyBorder="1" applyFont="1">
      <alignment horizontal="center" vertical="center"/>
    </xf>
    <xf borderId="0" fillId="0" fontId="4" numFmtId="0" xfId="0" applyAlignment="1" applyFont="1">
      <alignment horizontal="center" vertical="center"/>
    </xf>
    <xf borderId="7" fillId="5" fontId="7" numFmtId="0" xfId="0" applyAlignment="1" applyBorder="1" applyFont="1">
      <alignment horizontal="center" shrinkToFit="0" wrapText="0"/>
    </xf>
    <xf borderId="8" fillId="3" fontId="8" numFmtId="0" xfId="0" applyAlignment="1" applyBorder="1" applyFont="1">
      <alignment horizontal="center" vertical="center"/>
    </xf>
    <xf borderId="9" fillId="3" fontId="4" numFmtId="0" xfId="0" applyBorder="1" applyFont="1"/>
    <xf borderId="10" fillId="0" fontId="3" numFmtId="0" xfId="0" applyBorder="1" applyFont="1"/>
    <xf borderId="11" fillId="2" fontId="4" numFmtId="0" xfId="0" applyAlignment="1" applyBorder="1" applyFont="1">
      <alignment horizontal="center" vertical="center"/>
    </xf>
    <xf borderId="4" fillId="3" fontId="7" numFmtId="0" xfId="0" applyAlignment="1" applyBorder="1" applyFont="1">
      <alignment horizontal="center" vertical="center"/>
    </xf>
    <xf borderId="6" fillId="3" fontId="4" numFmtId="0" xfId="0" applyAlignment="1" applyBorder="1" applyFont="1">
      <alignment horizontal="center" vertical="center"/>
    </xf>
    <xf borderId="4" fillId="6" fontId="9" numFmtId="0" xfId="0" applyAlignment="1" applyBorder="1" applyFill="1" applyFont="1">
      <alignment horizontal="center" shrinkToFit="0" vertical="center" wrapText="1"/>
    </xf>
    <xf borderId="4" fillId="6" fontId="10" numFmtId="0" xfId="0" applyAlignment="1" applyBorder="1" applyFont="1">
      <alignment horizontal="center" readingOrder="0" shrinkToFit="0" vertical="center" wrapText="1"/>
    </xf>
    <xf borderId="12" fillId="2" fontId="4" numFmtId="0" xfId="0" applyAlignment="1" applyBorder="1" applyFont="1">
      <alignment horizontal="center" shrinkToFit="0" vertical="center" wrapText="1"/>
    </xf>
    <xf borderId="4" fillId="2" fontId="4" numFmtId="0" xfId="0" applyAlignment="1" applyBorder="1" applyFont="1">
      <alignment horizontal="center" shrinkToFit="0" vertical="center" wrapText="1"/>
    </xf>
    <xf borderId="0" fillId="0" fontId="6" numFmtId="0" xfId="0" applyAlignment="1" applyFont="1">
      <alignment horizontal="center" shrinkToFit="0" vertical="center" wrapText="1"/>
    </xf>
    <xf borderId="4" fillId="3" fontId="7" numFmtId="0" xfId="0" applyAlignment="1" applyBorder="1" applyFont="1">
      <alignment horizontal="center"/>
    </xf>
    <xf borderId="0" fillId="2" fontId="7" numFmtId="0" xfId="0" applyAlignment="1" applyFont="1">
      <alignment horizontal="center" vertical="center"/>
    </xf>
    <xf borderId="4" fillId="7" fontId="7" numFmtId="164" xfId="0" applyAlignment="1" applyBorder="1" applyFill="1" applyFont="1" applyNumberFormat="1">
      <alignment horizontal="center" vertical="center"/>
    </xf>
    <xf borderId="4" fillId="7" fontId="7" numFmtId="0" xfId="0" applyAlignment="1" applyBorder="1" applyFont="1">
      <alignment horizontal="center" vertical="center"/>
    </xf>
    <xf borderId="4" fillId="5" fontId="4" numFmtId="0" xfId="0" applyAlignment="1" applyBorder="1" applyFont="1">
      <alignment horizontal="center" vertical="center"/>
    </xf>
    <xf borderId="11" fillId="0" fontId="3" numFmtId="0" xfId="0" applyBorder="1" applyFont="1"/>
    <xf borderId="4" fillId="3" fontId="11" numFmtId="0" xfId="0" applyAlignment="1" applyBorder="1" applyFont="1">
      <alignment horizontal="center" readingOrder="0"/>
    </xf>
    <xf borderId="0" fillId="2" fontId="11" numFmtId="0" xfId="0" applyAlignment="1" applyFont="1">
      <alignment horizontal="center" readingOrder="0" vertical="center"/>
    </xf>
    <xf borderId="7" fillId="0" fontId="3" numFmtId="0" xfId="0" applyBorder="1" applyFont="1"/>
    <xf borderId="4" fillId="7" fontId="7" numFmtId="164" xfId="0" applyAlignment="1" applyBorder="1" applyFont="1" applyNumberFormat="1">
      <alignment horizontal="center" readingOrder="0" vertical="center"/>
    </xf>
    <xf borderId="0" fillId="8" fontId="12" numFmtId="0" xfId="0" applyAlignment="1" applyFill="1" applyFont="1">
      <alignment horizontal="center" readingOrder="0" vertical="center"/>
    </xf>
    <xf borderId="0" fillId="0" fontId="13" numFmtId="0" xfId="0" applyAlignment="1" applyFont="1">
      <alignment horizontal="center"/>
    </xf>
    <xf borderId="0" fillId="9" fontId="14" numFmtId="0" xfId="0" applyAlignment="1" applyFill="1" applyFont="1">
      <alignment horizontal="center" readingOrder="0" vertical="center"/>
    </xf>
    <xf borderId="0" fillId="0" fontId="13" numFmtId="0" xfId="0" applyAlignment="1" applyFont="1">
      <alignment horizontal="center"/>
    </xf>
  </cellXfs>
  <cellStyles count="1">
    <cellStyle xfId="0" name="Normal" builtinId="0"/>
  </cellStyles>
  <dxfs count="1"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857250" cy="48577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44</xdr:row>
      <xdr:rowOff>0</xdr:rowOff>
    </xdr:from>
    <xdr:ext cx="1276350" cy="342900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44</xdr:row>
      <xdr:rowOff>0</xdr:rowOff>
    </xdr:from>
    <xdr:ext cx="1276350" cy="342900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groupe-reussite.fr/simulateurs/" TargetMode="External"/><Relationship Id="rId2" Type="http://schemas.openxmlformats.org/officeDocument/2006/relationships/hyperlink" Target="http://www.groupe-reussite.fr/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8.88"/>
    <col customWidth="1" min="2" max="2" width="13.0"/>
    <col customWidth="1" min="3" max="3" width="17.75"/>
    <col customWidth="1" min="4" max="4" width="9.25"/>
    <col customWidth="1" min="5" max="5" width="20.88"/>
    <col customWidth="1" min="6" max="6" width="8.0"/>
    <col customWidth="1" min="7" max="15" width="9.38"/>
  </cols>
  <sheetData>
    <row r="1" ht="38.25" customHeight="1">
      <c r="A1" s="1"/>
      <c r="B1" s="2" t="s">
        <v>0</v>
      </c>
      <c r="C1" s="3"/>
      <c r="D1" s="3"/>
      <c r="E1" s="3"/>
      <c r="F1" s="4"/>
      <c r="G1" s="5"/>
    </row>
    <row r="2" ht="14.25" customHeight="1">
      <c r="A2" s="6"/>
      <c r="B2" s="6"/>
      <c r="C2" s="6"/>
      <c r="D2" s="6"/>
      <c r="E2" s="7"/>
      <c r="F2" s="7"/>
      <c r="G2" s="8"/>
      <c r="H2" s="9"/>
      <c r="I2" s="9"/>
      <c r="J2" s="9"/>
      <c r="K2" s="9"/>
      <c r="L2" s="9"/>
      <c r="M2" s="9"/>
      <c r="N2" s="9"/>
      <c r="O2" s="9"/>
    </row>
    <row r="3" ht="14.25" customHeight="1">
      <c r="A3" s="10" t="s">
        <v>1</v>
      </c>
      <c r="B3" s="11"/>
      <c r="C3" s="10" t="s">
        <v>2</v>
      </c>
      <c r="D3" s="11"/>
      <c r="E3" s="12" t="s">
        <v>3</v>
      </c>
      <c r="F3" s="11"/>
      <c r="G3" s="13"/>
    </row>
    <row r="4" ht="14.25" customHeight="1">
      <c r="A4" s="14" t="s">
        <v>4</v>
      </c>
      <c r="B4" s="15">
        <v>15.0</v>
      </c>
      <c r="C4" s="14" t="s">
        <v>5</v>
      </c>
      <c r="D4" s="15">
        <v>19.0</v>
      </c>
      <c r="E4" s="14" t="s">
        <v>6</v>
      </c>
      <c r="F4" s="15">
        <v>19.0</v>
      </c>
      <c r="G4" s="16"/>
    </row>
    <row r="5" ht="14.25" customHeight="1">
      <c r="A5" s="14" t="s">
        <v>7</v>
      </c>
      <c r="B5" s="15">
        <v>9.0</v>
      </c>
      <c r="C5" s="14" t="s">
        <v>8</v>
      </c>
      <c r="D5" s="15">
        <v>16.0</v>
      </c>
      <c r="E5" s="17" t="s">
        <v>9</v>
      </c>
      <c r="F5" s="15">
        <v>10.0</v>
      </c>
      <c r="G5" s="16"/>
    </row>
    <row r="6" ht="14.25" customHeight="1">
      <c r="A6" s="14" t="s">
        <v>10</v>
      </c>
      <c r="B6" s="15">
        <v>5.0</v>
      </c>
      <c r="C6" s="14" t="s">
        <v>11</v>
      </c>
      <c r="D6" s="18">
        <v>12.0</v>
      </c>
      <c r="E6" s="17" t="s">
        <v>12</v>
      </c>
      <c r="F6" s="15">
        <v>8.0</v>
      </c>
      <c r="G6" s="16"/>
    </row>
    <row r="7" ht="14.25" customHeight="1">
      <c r="A7" s="14" t="s">
        <v>13</v>
      </c>
      <c r="B7" s="15">
        <v>8.0</v>
      </c>
      <c r="C7" s="14" t="s">
        <v>14</v>
      </c>
      <c r="D7" s="18">
        <v>12.0</v>
      </c>
      <c r="E7" s="19"/>
      <c r="F7" s="20"/>
      <c r="G7" s="21"/>
    </row>
    <row r="8" ht="14.25" customHeight="1">
      <c r="A8" s="14" t="s">
        <v>15</v>
      </c>
      <c r="B8" s="15">
        <v>12.0</v>
      </c>
      <c r="C8" s="22"/>
      <c r="D8" s="23"/>
      <c r="E8" s="23"/>
      <c r="F8" s="24"/>
      <c r="G8" s="23"/>
    </row>
    <row r="9" ht="14.25" customHeight="1">
      <c r="A9" s="19"/>
      <c r="B9" s="20"/>
      <c r="D9" s="23"/>
      <c r="E9" s="23"/>
      <c r="F9" s="23"/>
      <c r="G9" s="23"/>
    </row>
    <row r="10" ht="14.25" customHeight="1">
      <c r="A10" s="10" t="s">
        <v>16</v>
      </c>
      <c r="B10" s="11"/>
      <c r="C10" s="10" t="s">
        <v>17</v>
      </c>
      <c r="D10" s="11"/>
      <c r="E10" s="12" t="s">
        <v>18</v>
      </c>
      <c r="F10" s="11"/>
      <c r="G10" s="23"/>
    </row>
    <row r="11" ht="14.25" customHeight="1">
      <c r="A11" s="14" t="s">
        <v>19</v>
      </c>
      <c r="B11" s="15">
        <v>13.0</v>
      </c>
      <c r="C11" s="14" t="s">
        <v>20</v>
      </c>
      <c r="D11" s="15">
        <v>12.0</v>
      </c>
      <c r="E11" s="25" t="s">
        <v>21</v>
      </c>
      <c r="F11" s="15">
        <v>8.0</v>
      </c>
      <c r="G11" s="23"/>
    </row>
    <row r="12" ht="14.25" customHeight="1">
      <c r="A12" s="14" t="s">
        <v>22</v>
      </c>
      <c r="B12" s="15">
        <v>11.0</v>
      </c>
      <c r="C12" s="14" t="s">
        <v>23</v>
      </c>
      <c r="D12" s="15">
        <v>11.0</v>
      </c>
      <c r="E12" s="25" t="s">
        <v>24</v>
      </c>
      <c r="F12" s="15">
        <v>8.0</v>
      </c>
      <c r="G12" s="26"/>
    </row>
    <row r="13" ht="14.25" customHeight="1">
      <c r="A13" s="14" t="s">
        <v>25</v>
      </c>
      <c r="B13" s="18">
        <v>3.0</v>
      </c>
      <c r="C13" s="14" t="s">
        <v>26</v>
      </c>
      <c r="D13" s="18">
        <v>12.0</v>
      </c>
      <c r="E13" s="25" t="s">
        <v>12</v>
      </c>
      <c r="F13" s="18">
        <v>8.0</v>
      </c>
      <c r="G13" s="16"/>
    </row>
    <row r="14" ht="14.25" customHeight="1">
      <c r="A14" s="27"/>
      <c r="B14" s="28"/>
      <c r="C14" s="29"/>
      <c r="D14" s="23"/>
      <c r="E14" s="30"/>
      <c r="F14" s="31"/>
      <c r="G14" s="21"/>
    </row>
    <row r="15" ht="14.25" customHeight="1">
      <c r="A15" s="5"/>
      <c r="B15" s="5"/>
      <c r="C15" s="5"/>
      <c r="D15" s="5"/>
      <c r="E15" s="5"/>
      <c r="F15" s="21"/>
      <c r="G15" s="23"/>
    </row>
    <row r="16" ht="14.25" customHeight="1">
      <c r="A16" s="32" t="s">
        <v>27</v>
      </c>
      <c r="B16" s="33" t="s">
        <v>28</v>
      </c>
      <c r="C16" s="32" t="s">
        <v>29</v>
      </c>
      <c r="D16" s="32" t="s">
        <v>30</v>
      </c>
      <c r="E16" s="32" t="s">
        <v>31</v>
      </c>
      <c r="F16" s="34"/>
      <c r="G16" s="35"/>
      <c r="H16" s="36"/>
      <c r="I16" s="36"/>
      <c r="J16" s="36"/>
      <c r="K16" s="36"/>
      <c r="L16" s="36"/>
      <c r="M16" s="36"/>
      <c r="N16" s="36"/>
      <c r="O16" s="36"/>
    </row>
    <row r="17" ht="14.25" customHeight="1">
      <c r="A17" s="37" t="s">
        <v>32</v>
      </c>
      <c r="B17" s="38">
        <v>14.04</v>
      </c>
      <c r="C17" s="39">
        <f>(6*B4+5*B7+6*D4+4*F4+4*B11+2*D11+3*F11)/30</f>
        <v>14</v>
      </c>
      <c r="D17" s="40">
        <f>C17*30</f>
        <v>420</v>
      </c>
      <c r="E17" s="41" t="str">
        <f>IF($C17&gt;=$B17,"Oui","Non")</f>
        <v>Non</v>
      </c>
      <c r="F17" s="42"/>
      <c r="G17" s="23"/>
    </row>
    <row r="18" ht="14.25" customHeight="1">
      <c r="A18" s="43" t="s">
        <v>33</v>
      </c>
      <c r="B18" s="44">
        <v>13.58</v>
      </c>
      <c r="C18" s="39">
        <f>(6*B4+5*B7+6*D5+5*F5+4*B11+2*D11+2*F11)/30</f>
        <v>12.26666667</v>
      </c>
      <c r="D18" s="40">
        <f>C18*30</f>
        <v>368</v>
      </c>
      <c r="E18" s="41" t="str">
        <f t="shared" ref="E18:E41" si="1">IF(C18&gt;=B18,"Oui","Non")</f>
        <v>Non</v>
      </c>
      <c r="F18" s="42"/>
      <c r="G18" s="23"/>
    </row>
    <row r="19" ht="14.25" customHeight="1">
      <c r="A19" s="43" t="s">
        <v>34</v>
      </c>
      <c r="B19" s="44">
        <v>13.36</v>
      </c>
      <c r="C19" s="39">
        <f>(15*B4+6*D5+5*B11+4*F4)/30</f>
        <v>15.4</v>
      </c>
      <c r="D19" s="40">
        <f t="shared" ref="D19:D24" si="2">C19*30</f>
        <v>462</v>
      </c>
      <c r="E19" s="41" t="str">
        <f t="shared" si="1"/>
        <v>Oui</v>
      </c>
      <c r="F19" s="42"/>
      <c r="G19" s="5"/>
    </row>
    <row r="20" ht="14.25" customHeight="1">
      <c r="A20" s="37" t="s">
        <v>35</v>
      </c>
      <c r="B20" s="44">
        <v>13.07</v>
      </c>
      <c r="C20" s="39">
        <f>(6*B4+5*B7+6*D4+4*F4+4*B11+2*D11+3*F12)/30</f>
        <v>14</v>
      </c>
      <c r="D20" s="40">
        <f t="shared" si="2"/>
        <v>420</v>
      </c>
      <c r="E20" s="41" t="str">
        <f t="shared" si="1"/>
        <v>Oui</v>
      </c>
      <c r="F20" s="42"/>
      <c r="G20" s="5"/>
    </row>
    <row r="21" ht="14.25" customHeight="1">
      <c r="A21" s="37" t="s">
        <v>36</v>
      </c>
      <c r="B21" s="44">
        <v>12.65</v>
      </c>
      <c r="C21" s="39">
        <f>(6*B5+3*B7+5*D4+5*F4+5*B11+3*D11+3*F11)/30</f>
        <v>13.1</v>
      </c>
      <c r="D21" s="40">
        <f t="shared" si="2"/>
        <v>393</v>
      </c>
      <c r="E21" s="41" t="str">
        <f t="shared" si="1"/>
        <v>Oui</v>
      </c>
      <c r="F21" s="42"/>
      <c r="G21" s="5"/>
    </row>
    <row r="22" ht="14.25" customHeight="1">
      <c r="A22" s="37" t="s">
        <v>37</v>
      </c>
      <c r="B22" s="44">
        <v>12.36</v>
      </c>
      <c r="C22" s="39">
        <f>(8*B6+2*B7+5*D5+5*F5+5*B11+2*D11+3*F11)/30</f>
        <v>9.966666667</v>
      </c>
      <c r="D22" s="40">
        <f t="shared" si="2"/>
        <v>299</v>
      </c>
      <c r="E22" s="41" t="str">
        <f t="shared" si="1"/>
        <v>Non</v>
      </c>
      <c r="F22" s="45"/>
      <c r="G22" s="5"/>
    </row>
    <row r="23" ht="14.25" customHeight="1">
      <c r="A23" s="37" t="s">
        <v>38</v>
      </c>
      <c r="B23" s="44">
        <v>11.45</v>
      </c>
      <c r="C23" s="39">
        <f>(8*B6+5*D4+5*F4+5*B11+3*D11+4*F11)/30</f>
        <v>12.1</v>
      </c>
      <c r="D23" s="40">
        <f t="shared" si="2"/>
        <v>363</v>
      </c>
      <c r="E23" s="41" t="str">
        <f t="shared" si="1"/>
        <v>Oui</v>
      </c>
      <c r="F23" s="5"/>
      <c r="G23" s="5"/>
    </row>
    <row r="24" ht="14.25" customHeight="1">
      <c r="A24" s="43" t="s">
        <v>39</v>
      </c>
      <c r="B24" s="44">
        <v>10.9</v>
      </c>
      <c r="C24" s="39">
        <f>(7*B6+7*D6+2*F4+6*B11+5*D11+3*F11)/30</f>
        <v>10.63333333</v>
      </c>
      <c r="D24" s="40">
        <f t="shared" si="2"/>
        <v>319</v>
      </c>
      <c r="E24" s="41" t="str">
        <f t="shared" si="1"/>
        <v>Non</v>
      </c>
      <c r="F24" s="5"/>
      <c r="G24" s="5"/>
    </row>
    <row r="25" ht="14.25" customHeight="1">
      <c r="A25" s="37" t="s">
        <v>40</v>
      </c>
      <c r="B25" s="44">
        <v>10.36</v>
      </c>
      <c r="C25" s="39">
        <f>(6*B8+5*D7+4*F6+4*B12+3*D12+3*F13)/25</f>
        <v>10.6</v>
      </c>
      <c r="D25" s="40">
        <f>C25*25</f>
        <v>265</v>
      </c>
      <c r="E25" s="41" t="str">
        <f t="shared" si="1"/>
        <v>Oui</v>
      </c>
      <c r="F25" s="5"/>
      <c r="G25" s="5"/>
    </row>
    <row r="26" ht="14.25" customHeight="1">
      <c r="A26" s="37" t="s">
        <v>41</v>
      </c>
      <c r="B26" s="44">
        <v>9.6</v>
      </c>
      <c r="C26" s="39">
        <f>(6*B5+5*D4+5*F4+6*B11+5*D11+3*F12)/30</f>
        <v>13.53333333</v>
      </c>
      <c r="D26" s="40">
        <f t="shared" ref="D26:D29" si="3">C26*30</f>
        <v>406</v>
      </c>
      <c r="E26" s="41" t="str">
        <f t="shared" si="1"/>
        <v>Oui</v>
      </c>
      <c r="F26" s="5"/>
      <c r="G26" s="5"/>
    </row>
    <row r="27" ht="14.25" customHeight="1">
      <c r="A27" s="37" t="s">
        <v>42</v>
      </c>
      <c r="B27" s="44">
        <v>9.52</v>
      </c>
      <c r="C27" s="39">
        <f>(5*B8+5*D7+5*F6+4*B12+3*D12+3*F13)/25</f>
        <v>10.44</v>
      </c>
      <c r="D27" s="40">
        <f t="shared" si="3"/>
        <v>313.2</v>
      </c>
      <c r="E27" s="41" t="str">
        <f t="shared" si="1"/>
        <v>Oui</v>
      </c>
      <c r="F27" s="5"/>
      <c r="G27" s="5"/>
    </row>
    <row r="28" ht="14.25" customHeight="1">
      <c r="A28" s="43" t="s">
        <v>43</v>
      </c>
      <c r="B28" s="44">
        <v>9.22</v>
      </c>
      <c r="C28" s="39">
        <f>(8*B6+6*D6+4*F4+5*B11+4*D11+3*F11)/30</f>
        <v>10.83333333</v>
      </c>
      <c r="D28" s="40">
        <f t="shared" si="3"/>
        <v>325</v>
      </c>
      <c r="E28" s="41" t="str">
        <f t="shared" si="1"/>
        <v>Oui</v>
      </c>
      <c r="F28" s="5"/>
      <c r="G28" s="5"/>
    </row>
    <row r="29" ht="14.25" customHeight="1">
      <c r="A29" s="37" t="s">
        <v>44</v>
      </c>
      <c r="B29" s="44">
        <v>8.4</v>
      </c>
      <c r="C29" s="39">
        <f>(5*B6+4*D4+4*F4+7*B13+5*D13+5*F11)/30</f>
        <v>9.933333333</v>
      </c>
      <c r="D29" s="40">
        <f t="shared" si="3"/>
        <v>298</v>
      </c>
      <c r="E29" s="41" t="str">
        <f t="shared" si="1"/>
        <v>Oui</v>
      </c>
      <c r="F29" s="5"/>
      <c r="G29" s="5"/>
    </row>
    <row r="30" ht="14.25" customHeight="1">
      <c r="A30" s="43" t="s">
        <v>45</v>
      </c>
      <c r="B30" s="38">
        <v>8.1</v>
      </c>
      <c r="C30" s="39">
        <f>(5*B8+4*D7+5*F6+5*B12+4*D12+2*F13)/25</f>
        <v>10.52</v>
      </c>
      <c r="D30" s="40">
        <f t="shared" ref="D30:D31" si="4">C30*25</f>
        <v>263</v>
      </c>
      <c r="E30" s="41" t="str">
        <f t="shared" si="1"/>
        <v>Oui</v>
      </c>
      <c r="F30" s="5"/>
      <c r="G30" s="5"/>
    </row>
    <row r="31" ht="14.25" customHeight="1">
      <c r="A31" s="37" t="s">
        <v>46</v>
      </c>
      <c r="B31" s="44">
        <v>8.0</v>
      </c>
      <c r="C31" s="39">
        <f>(5*B8+4*D7+4*F6+6*B12+3*D12+3*F13)/25</f>
        <v>10.52</v>
      </c>
      <c r="D31" s="40">
        <f t="shared" si="4"/>
        <v>263</v>
      </c>
      <c r="E31" s="41" t="str">
        <f t="shared" si="1"/>
        <v>Oui</v>
      </c>
      <c r="F31" s="5"/>
      <c r="G31" s="5"/>
    </row>
    <row r="32" ht="14.25" customHeight="1">
      <c r="A32" s="37" t="s">
        <v>47</v>
      </c>
      <c r="B32" s="38">
        <v>7.2</v>
      </c>
      <c r="C32" s="39">
        <f>(5*B5+5*D6+4*F4+7*B13+6*D13+3*F11)/30</f>
        <v>9.933333333</v>
      </c>
      <c r="D32" s="40">
        <f t="shared" ref="D32:D41" si="5">C32*30</f>
        <v>298</v>
      </c>
      <c r="E32" s="41" t="str">
        <f t="shared" si="1"/>
        <v>Oui</v>
      </c>
      <c r="F32" s="5"/>
      <c r="G32" s="5"/>
    </row>
    <row r="33" ht="14.25" customHeight="1">
      <c r="A33" s="43" t="s">
        <v>48</v>
      </c>
      <c r="B33" s="44">
        <v>7.1</v>
      </c>
      <c r="C33" s="46">
        <f>(6*B5+6*D6+5*F4+6*B13+4*D13+3*F11)/30</f>
        <v>10.36666667</v>
      </c>
      <c r="D33" s="40">
        <f t="shared" si="5"/>
        <v>311</v>
      </c>
      <c r="E33" s="41" t="str">
        <f t="shared" si="1"/>
        <v>Oui</v>
      </c>
      <c r="F33" s="5"/>
      <c r="G33" s="5"/>
    </row>
    <row r="34" ht="14.25" customHeight="1">
      <c r="A34" s="37" t="s">
        <v>49</v>
      </c>
      <c r="B34" s="44">
        <v>7.0</v>
      </c>
      <c r="C34" s="39">
        <f>(6*B5+5*D6+4*F4+7*B13+5*D13+3*F11)/30</f>
        <v>9.833333333</v>
      </c>
      <c r="D34" s="40">
        <f t="shared" si="5"/>
        <v>295</v>
      </c>
      <c r="E34" s="41" t="str">
        <f t="shared" si="1"/>
        <v>Oui</v>
      </c>
      <c r="F34" s="5"/>
      <c r="G34" s="5"/>
    </row>
    <row r="35" ht="14.25" customHeight="1">
      <c r="A35" s="37" t="s">
        <v>50</v>
      </c>
      <c r="B35" s="44">
        <v>6.7</v>
      </c>
      <c r="C35" s="39">
        <f>(4*B5+5*D6+5*F4+8*B13+5*D13+3*F11)/30</f>
        <v>9.966666667</v>
      </c>
      <c r="D35" s="40">
        <f t="shared" si="5"/>
        <v>299</v>
      </c>
      <c r="E35" s="41" t="str">
        <f t="shared" si="1"/>
        <v>Oui</v>
      </c>
      <c r="F35" s="5"/>
      <c r="G35" s="5"/>
    </row>
    <row r="36" ht="14.25" customHeight="1">
      <c r="A36" s="37" t="s">
        <v>51</v>
      </c>
      <c r="B36" s="44">
        <v>5.9</v>
      </c>
      <c r="C36" s="39">
        <f>(4*B5+5*D4+5*F4+8*B13+5*D13+3*F11)/30</f>
        <v>11.13333333</v>
      </c>
      <c r="D36" s="40">
        <f t="shared" si="5"/>
        <v>334</v>
      </c>
      <c r="E36" s="41" t="str">
        <f t="shared" si="1"/>
        <v>Oui</v>
      </c>
    </row>
    <row r="37" ht="14.25" customHeight="1">
      <c r="A37" s="43" t="s">
        <v>52</v>
      </c>
      <c r="B37" s="44">
        <v>5.72</v>
      </c>
      <c r="C37" s="39">
        <f>(4*B5+5*D6+4*F4+8*B13+5*D13+4*F11)/30</f>
        <v>9.6</v>
      </c>
      <c r="D37" s="40">
        <f t="shared" si="5"/>
        <v>288</v>
      </c>
      <c r="E37" s="41" t="str">
        <f t="shared" si="1"/>
        <v>Oui</v>
      </c>
    </row>
    <row r="38" ht="14.25" customHeight="1">
      <c r="A38" s="37" t="s">
        <v>53</v>
      </c>
      <c r="B38" s="38">
        <v>5.7</v>
      </c>
      <c r="C38" s="39">
        <f>(4*B5+5*D6+6*F4+7*B13+5*D13+3*F11)/30</f>
        <v>10.5</v>
      </c>
      <c r="D38" s="40">
        <f t="shared" si="5"/>
        <v>315</v>
      </c>
      <c r="E38" s="41" t="str">
        <f t="shared" si="1"/>
        <v>Oui</v>
      </c>
    </row>
    <row r="39" ht="14.25" customHeight="1">
      <c r="A39" s="43" t="s">
        <v>54</v>
      </c>
      <c r="B39" s="44">
        <v>5.0</v>
      </c>
      <c r="C39" s="39">
        <f>(4*B5+5*D4+5*F4+8*B13+5*D13+3*F11)/30</f>
        <v>11.13333333</v>
      </c>
      <c r="D39" s="40">
        <f t="shared" si="5"/>
        <v>334</v>
      </c>
      <c r="E39" s="41" t="str">
        <f t="shared" si="1"/>
        <v>Oui</v>
      </c>
    </row>
    <row r="40" ht="14.25" customHeight="1">
      <c r="A40" s="43" t="s">
        <v>55</v>
      </c>
      <c r="B40" s="44">
        <v>5.0</v>
      </c>
      <c r="C40" s="39">
        <f>(5*B5+5*D6+6*F4+6*B13+4*D13+4*F11)/30</f>
        <v>10.56666667</v>
      </c>
      <c r="D40" s="40">
        <f t="shared" si="5"/>
        <v>317</v>
      </c>
      <c r="E40" s="41" t="str">
        <f t="shared" si="1"/>
        <v>Oui</v>
      </c>
    </row>
    <row r="41" ht="14.25" customHeight="1">
      <c r="A41" s="43" t="s">
        <v>56</v>
      </c>
      <c r="B41" s="44">
        <v>5.0</v>
      </c>
      <c r="C41" s="39">
        <f>(5*B5+6*D4+5*F4+7*B13+4*D13+3*F11)/30</f>
        <v>11.56666667</v>
      </c>
      <c r="D41" s="40">
        <f t="shared" si="5"/>
        <v>347</v>
      </c>
      <c r="E41" s="41" t="str">
        <f t="shared" si="1"/>
        <v>Oui</v>
      </c>
    </row>
    <row r="42" ht="14.25" customHeight="1"/>
    <row r="43" ht="30.0" customHeight="1">
      <c r="A43" s="47" t="s">
        <v>57</v>
      </c>
    </row>
    <row r="44" ht="9.0" customHeight="1"/>
    <row r="45" ht="27.0" customHeight="1">
      <c r="A45" s="48"/>
      <c r="B45" s="49" t="s">
        <v>58</v>
      </c>
      <c r="E45" s="50"/>
    </row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</sheetData>
  <mergeCells count="16">
    <mergeCell ref="A3:B3"/>
    <mergeCell ref="C3:D3"/>
    <mergeCell ref="E3:F3"/>
    <mergeCell ref="G3:G7"/>
    <mergeCell ref="C8:C9"/>
    <mergeCell ref="A10:B10"/>
    <mergeCell ref="B1:E1"/>
    <mergeCell ref="B45:D45"/>
    <mergeCell ref="A46:E46"/>
    <mergeCell ref="C10:D10"/>
    <mergeCell ref="E10:F10"/>
    <mergeCell ref="G12:G14"/>
    <mergeCell ref="A14:B14"/>
    <mergeCell ref="F14:F15"/>
    <mergeCell ref="F16:F22"/>
    <mergeCell ref="A43:E43"/>
  </mergeCells>
  <conditionalFormatting sqref="E17">
    <cfRule type="expression" dxfId="0" priority="1">
      <formula>IF($C4&gt;=$C4,"10","1")</formula>
    </cfRule>
  </conditionalFormatting>
  <conditionalFormatting sqref="B17:B4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7:A41">
    <cfRule type="colorScale" priority="3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A4:A8">
    <cfRule type="colorScale" priority="4">
      <colorScale>
        <cfvo type="min"/>
        <cfvo type="max"/>
        <color rgb="FF57BB8A"/>
        <color rgb="FFFFFFFF"/>
      </colorScale>
    </cfRule>
  </conditionalFormatting>
  <hyperlinks>
    <hyperlink r:id="rId1" ref="A43"/>
    <hyperlink r:id="rId2" ref="B45"/>
  </hyperlinks>
  <printOptions/>
  <pageMargins bottom="0.75" footer="0.0" header="0.0" left="0.7" right="0.7" top="0.75"/>
  <pageSetup paperSize="9" orientation="portrait"/>
  <drawing r:id="rId3"/>
</worksheet>
</file>